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tgov-my.sharepoint.com/personal/daniele_lazzaretti_mit_gov_it/Documents/CONTO NAZIONALE/Anni 2023-2024/VERSIONE DI LAVORO/CNIT App 03/Versione finale/"/>
    </mc:Choice>
  </mc:AlternateContent>
  <xr:revisionPtr revIDLastSave="1" documentId="8_{B9C5EBD6-3CC6-4F70-8D14-FBEA06000E04}" xr6:coauthVersionLast="47" xr6:coauthVersionMax="47" xr10:uidLastSave="{614C779D-9C85-44B8-8743-F9C4233722B2}"/>
  <bookViews>
    <workbookView xWindow="-110" yWindow="-110" windowWidth="19420" windowHeight="10300" xr2:uid="{00000000-000D-0000-FFFF-FFFF00000000}"/>
  </bookViews>
  <sheets>
    <sheet name="Tab. III.1.1.1.A - III.1.1.3A" sheetId="4" r:id="rId1"/>
    <sheet name="Tab.III.1.1.4.A a) e b)" sheetId="5" r:id="rId2"/>
    <sheet name="Foglio1" sheetId="6" state="hidden" r:id="rId3"/>
  </sheets>
  <definedNames>
    <definedName name="_xlnm.Print_Area" localSheetId="0">'Tab. III.1.1.1.A - III.1.1.3A'!$A$1:$O$37</definedName>
    <definedName name="_xlnm.Print_Area" localSheetId="1">'Tab.III.1.1.4.A a) e b)'!$A$1:$P$58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" i="4" l="1"/>
  <c r="P8" i="4"/>
  <c r="AA61" i="6" l="1"/>
  <c r="Z61" i="6"/>
  <c r="Y61" i="6"/>
  <c r="X61" i="6"/>
  <c r="W61" i="6"/>
  <c r="V61" i="6"/>
  <c r="U61" i="6"/>
  <c r="T61" i="6"/>
  <c r="S61" i="6"/>
  <c r="R61" i="6"/>
  <c r="Q61" i="6"/>
  <c r="P61" i="6"/>
  <c r="O61" i="6"/>
  <c r="N61" i="6"/>
  <c r="M61" i="6"/>
  <c r="L61" i="6"/>
  <c r="K61" i="6"/>
  <c r="J61" i="6"/>
  <c r="I61" i="6"/>
  <c r="H61" i="6"/>
  <c r="G61" i="6"/>
  <c r="F61" i="6"/>
  <c r="E61" i="6"/>
  <c r="AC61" i="6" s="1"/>
  <c r="D61" i="6"/>
  <c r="AB61" i="6" s="1"/>
  <c r="AD61" i="6" s="1"/>
  <c r="AC60" i="6"/>
  <c r="AB60" i="6"/>
  <c r="AD60" i="6" s="1"/>
  <c r="AC59" i="6"/>
  <c r="AB59" i="6"/>
  <c r="AC58" i="6"/>
  <c r="AB58" i="6"/>
  <c r="AD58" i="6" s="1"/>
  <c r="AC57" i="6"/>
  <c r="AB57" i="6"/>
  <c r="AC56" i="6"/>
  <c r="AB56" i="6"/>
  <c r="AD56" i="6" s="1"/>
  <c r="AA55" i="6"/>
  <c r="Z55" i="6"/>
  <c r="Y55" i="6"/>
  <c r="X55" i="6"/>
  <c r="W55" i="6"/>
  <c r="V55" i="6"/>
  <c r="U55" i="6"/>
  <c r="T55" i="6"/>
  <c r="S55" i="6"/>
  <c r="R55" i="6"/>
  <c r="Q55" i="6"/>
  <c r="P55" i="6"/>
  <c r="O55" i="6"/>
  <c r="N55" i="6"/>
  <c r="M55" i="6"/>
  <c r="L55" i="6"/>
  <c r="K55" i="6"/>
  <c r="J55" i="6"/>
  <c r="I55" i="6"/>
  <c r="H55" i="6"/>
  <c r="G55" i="6"/>
  <c r="F55" i="6"/>
  <c r="E55" i="6"/>
  <c r="AC55" i="6" s="1"/>
  <c r="D55" i="6"/>
  <c r="AB55" i="6" s="1"/>
  <c r="AD55" i="6" s="1"/>
  <c r="AC54" i="6"/>
  <c r="AB54" i="6"/>
  <c r="AD54" i="6" s="1"/>
  <c r="AC53" i="6"/>
  <c r="AB53" i="6"/>
  <c r="AD53" i="6" s="1"/>
  <c r="AC52" i="6"/>
  <c r="AB52" i="6"/>
  <c r="AD52" i="6" s="1"/>
  <c r="AC51" i="6"/>
  <c r="AB51" i="6"/>
  <c r="AC50" i="6"/>
  <c r="AB50" i="6"/>
  <c r="AA49" i="6"/>
  <c r="Z49" i="6"/>
  <c r="Y49" i="6"/>
  <c r="X49" i="6"/>
  <c r="W49" i="6"/>
  <c r="V49" i="6"/>
  <c r="U49" i="6"/>
  <c r="T49" i="6"/>
  <c r="S49" i="6"/>
  <c r="R49" i="6"/>
  <c r="Q49" i="6"/>
  <c r="P49" i="6"/>
  <c r="O49" i="6"/>
  <c r="N49" i="6"/>
  <c r="M49" i="6"/>
  <c r="L49" i="6"/>
  <c r="K49" i="6"/>
  <c r="J49" i="6"/>
  <c r="I49" i="6"/>
  <c r="H49" i="6"/>
  <c r="G49" i="6"/>
  <c r="F49" i="6"/>
  <c r="E49" i="6"/>
  <c r="D49" i="6"/>
  <c r="AB49" i="6" s="1"/>
  <c r="AC48" i="6"/>
  <c r="AB48" i="6"/>
  <c r="AD48" i="6" s="1"/>
  <c r="AC47" i="6"/>
  <c r="AB47" i="6"/>
  <c r="AC46" i="6"/>
  <c r="AB46" i="6"/>
  <c r="AD46" i="6" s="1"/>
  <c r="AC45" i="6"/>
  <c r="AB45" i="6"/>
  <c r="AD45" i="6" s="1"/>
  <c r="AC44" i="6"/>
  <c r="AB44" i="6"/>
  <c r="AD44" i="6" s="1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D43" i="6"/>
  <c r="AB43" i="6" s="1"/>
  <c r="AC42" i="6"/>
  <c r="AB42" i="6"/>
  <c r="AC41" i="6"/>
  <c r="AB41" i="6"/>
  <c r="AD41" i="6" s="1"/>
  <c r="AC40" i="6"/>
  <c r="AB40" i="6"/>
  <c r="AD40" i="6" s="1"/>
  <c r="AC39" i="6"/>
  <c r="AB39" i="6"/>
  <c r="AC38" i="6"/>
  <c r="AB38" i="6"/>
  <c r="AD38" i="6" s="1"/>
  <c r="AA37" i="6"/>
  <c r="Z37" i="6"/>
  <c r="Y37" i="6"/>
  <c r="X37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AC36" i="6"/>
  <c r="AB36" i="6"/>
  <c r="AC35" i="6"/>
  <c r="AB35" i="6"/>
  <c r="AC34" i="6"/>
  <c r="AB34" i="6"/>
  <c r="AC33" i="6"/>
  <c r="AB33" i="6"/>
  <c r="AD33" i="6" s="1"/>
  <c r="AC32" i="6"/>
  <c r="AB32" i="6"/>
  <c r="AD32" i="6" s="1"/>
  <c r="AA31" i="6"/>
  <c r="Z31" i="6"/>
  <c r="Y31" i="6"/>
  <c r="X31" i="6"/>
  <c r="W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D31" i="6"/>
  <c r="AC30" i="6"/>
  <c r="AB30" i="6"/>
  <c r="AD30" i="6" s="1"/>
  <c r="AC29" i="6"/>
  <c r="AB29" i="6"/>
  <c r="AD29" i="6" s="1"/>
  <c r="AC28" i="6"/>
  <c r="AB28" i="6"/>
  <c r="AD28" i="6" s="1"/>
  <c r="AC27" i="6"/>
  <c r="AB27" i="6"/>
  <c r="AC26" i="6"/>
  <c r="AB26" i="6"/>
  <c r="AC25" i="6"/>
  <c r="AB25" i="6"/>
  <c r="AC24" i="6"/>
  <c r="AB24" i="6"/>
  <c r="AB31" i="6" s="1"/>
  <c r="AA23" i="6"/>
  <c r="Z23" i="6"/>
  <c r="Y23" i="6"/>
  <c r="X23" i="6"/>
  <c r="W23" i="6"/>
  <c r="V23" i="6"/>
  <c r="U23" i="6"/>
  <c r="T23" i="6"/>
  <c r="S23" i="6"/>
  <c r="R23" i="6"/>
  <c r="Q23" i="6"/>
  <c r="P23" i="6"/>
  <c r="O23" i="6"/>
  <c r="N23" i="6"/>
  <c r="M23" i="6"/>
  <c r="L23" i="6"/>
  <c r="K23" i="6"/>
  <c r="J23" i="6"/>
  <c r="I23" i="6"/>
  <c r="H23" i="6"/>
  <c r="G23" i="6"/>
  <c r="F23" i="6"/>
  <c r="E23" i="6"/>
  <c r="D23" i="6"/>
  <c r="AC22" i="6"/>
  <c r="AB22" i="6"/>
  <c r="AD22" i="6" s="1"/>
  <c r="AC21" i="6"/>
  <c r="AB21" i="6"/>
  <c r="AD21" i="6" s="1"/>
  <c r="AC20" i="6"/>
  <c r="AB20" i="6"/>
  <c r="AD20" i="6" s="1"/>
  <c r="AC19" i="6"/>
  <c r="AB19" i="6"/>
  <c r="AC18" i="6"/>
  <c r="AB18" i="6"/>
  <c r="AC17" i="6"/>
  <c r="AB17" i="6"/>
  <c r="AC16" i="6"/>
  <c r="AB16" i="6"/>
  <c r="AD16" i="6" s="1"/>
  <c r="AC15" i="6"/>
  <c r="AB15" i="6"/>
  <c r="AB23" i="6" s="1"/>
  <c r="AA12" i="6"/>
  <c r="AA13" i="6" s="1"/>
  <c r="Z12" i="6"/>
  <c r="Z13" i="6" s="1"/>
  <c r="Y12" i="6"/>
  <c r="Y13" i="6" s="1"/>
  <c r="X12" i="6"/>
  <c r="X13" i="6" s="1"/>
  <c r="W12" i="6"/>
  <c r="W13" i="6" s="1"/>
  <c r="V12" i="6"/>
  <c r="V13" i="6" s="1"/>
  <c r="U12" i="6"/>
  <c r="U13" i="6" s="1"/>
  <c r="T12" i="6"/>
  <c r="T13" i="6" s="1"/>
  <c r="S12" i="6"/>
  <c r="S13" i="6" s="1"/>
  <c r="R12" i="6"/>
  <c r="R13" i="6" s="1"/>
  <c r="Q12" i="6"/>
  <c r="Q13" i="6" s="1"/>
  <c r="P12" i="6"/>
  <c r="P13" i="6" s="1"/>
  <c r="O12" i="6"/>
  <c r="O13" i="6" s="1"/>
  <c r="N12" i="6"/>
  <c r="N13" i="6" s="1"/>
  <c r="M12" i="6"/>
  <c r="M13" i="6" s="1"/>
  <c r="L12" i="6"/>
  <c r="L13" i="6" s="1"/>
  <c r="K12" i="6"/>
  <c r="K13" i="6" s="1"/>
  <c r="J12" i="6"/>
  <c r="J13" i="6" s="1"/>
  <c r="I12" i="6"/>
  <c r="I13" i="6" s="1"/>
  <c r="H12" i="6"/>
  <c r="H13" i="6" s="1"/>
  <c r="G12" i="6"/>
  <c r="G13" i="6" s="1"/>
  <c r="F12" i="6"/>
  <c r="F13" i="6" s="1"/>
  <c r="E12" i="6"/>
  <c r="D12" i="6"/>
  <c r="AC11" i="6"/>
  <c r="AB11" i="6"/>
  <c r="AC10" i="6"/>
  <c r="AB10" i="6"/>
  <c r="AC9" i="6"/>
  <c r="AB9" i="6"/>
  <c r="AC8" i="6"/>
  <c r="AB8" i="6"/>
  <c r="AD8" i="6" s="1"/>
  <c r="AD11" i="6" l="1"/>
  <c r="AD19" i="6"/>
  <c r="AD27" i="6"/>
  <c r="AD36" i="6"/>
  <c r="AD51" i="6"/>
  <c r="AD59" i="6"/>
  <c r="AD10" i="6"/>
  <c r="AB12" i="6"/>
  <c r="D13" i="6"/>
  <c r="AD24" i="6"/>
  <c r="AD9" i="6"/>
  <c r="AC12" i="6"/>
  <c r="AC13" i="6" s="1"/>
  <c r="E13" i="6"/>
  <c r="AD15" i="6"/>
  <c r="AD17" i="6"/>
  <c r="AD25" i="6"/>
  <c r="AD39" i="6"/>
  <c r="AD47" i="6"/>
  <c r="AD50" i="6"/>
  <c r="AD35" i="6"/>
  <c r="AC43" i="6"/>
  <c r="AD43" i="6" s="1"/>
  <c r="AC49" i="6"/>
  <c r="AD49" i="6" s="1"/>
  <c r="AD18" i="6"/>
  <c r="AD26" i="6"/>
  <c r="AC37" i="6"/>
  <c r="AD34" i="6"/>
  <c r="AD42" i="6"/>
  <c r="AD57" i="6"/>
  <c r="AB13" i="6"/>
  <c r="AC23" i="6"/>
  <c r="AD23" i="6" s="1"/>
  <c r="AC31" i="6"/>
  <c r="AD31" i="6" s="1"/>
  <c r="AB37" i="6"/>
  <c r="AD37" i="6" s="1"/>
  <c r="AD12" i="6" l="1"/>
  <c r="AD13" i="6" s="1"/>
</calcChain>
</file>

<file path=xl/sharedStrings.xml><?xml version="1.0" encoding="utf-8"?>
<sst xmlns="http://schemas.openxmlformats.org/spreadsheetml/2006/main" count="199" uniqueCount="120">
  <si>
    <t>Chilometri</t>
  </si>
  <si>
    <t>Autostrade</t>
  </si>
  <si>
    <t xml:space="preserve">Altre strade di interesse nazionale </t>
  </si>
  <si>
    <t>Strade Regionali e Provinciali</t>
  </si>
  <si>
    <t>Totale</t>
  </si>
  <si>
    <r>
      <t>Fonte</t>
    </r>
    <r>
      <rPr>
        <sz val="9"/>
        <color theme="1"/>
        <rFont val="Times New Roman"/>
        <family val="1"/>
      </rPr>
      <t xml:space="preserve">: elaborazione ACI su dati Ministero delle Infrastrutture e Trasporti, ACI, Aiscat, Anas ed indagine diretta presso le Province e le Regioni. </t>
    </r>
  </si>
  <si>
    <t xml:space="preserve">Numeri indice a base mobile </t>
  </si>
  <si>
    <t xml:space="preserve">Altre Strade di interesse nazionale </t>
  </si>
  <si>
    <t xml:space="preserve"> Numeri indice a base fissa 2000 = 100</t>
  </si>
  <si>
    <t>a) Valori assoluti</t>
  </si>
  <si>
    <t>Regioni e Ripartizione Geografica</t>
  </si>
  <si>
    <t xml:space="preserve">Strade Regionali e Provinciali    </t>
  </si>
  <si>
    <t xml:space="preserve">Altre Strade di interesse Nazionale </t>
  </si>
  <si>
    <t xml:space="preserve">Autostrade    </t>
  </si>
  <si>
    <t xml:space="preserve">Km  Strade Regionali e Provinciali per 10.000 abitanti </t>
  </si>
  <si>
    <t>Km altre Strade di interesse nazionale per 10.000 abitanti</t>
  </si>
  <si>
    <t>Km Autostrade per 10.000 abitanti</t>
  </si>
  <si>
    <t xml:space="preserve">Km  Strade Regionali e Provinciali per 100 kmq </t>
  </si>
  <si>
    <t>Km altre Strade di interesse nazionale per 100 kmq</t>
  </si>
  <si>
    <t>Km Autostrade per 100 kmq</t>
  </si>
  <si>
    <t xml:space="preserve">Km  Strade Regionali e Provinciali  per 10.000 autovetture circolanti </t>
  </si>
  <si>
    <t>Km altre Strade di interesse nazionale per 10.000 autovetture circolanti</t>
  </si>
  <si>
    <t>Km Autostrade per 10.000 autovetture circolanti</t>
  </si>
  <si>
    <t>Piemonte</t>
  </si>
  <si>
    <t>Valle d'Aosta</t>
  </si>
  <si>
    <t>Lombardia</t>
  </si>
  <si>
    <t>Trentino Alto Adige (*)</t>
  </si>
  <si>
    <t>-</t>
  </si>
  <si>
    <t>Veneto</t>
  </si>
  <si>
    <t>Friuli Venezia Giulia</t>
  </si>
  <si>
    <t>Liguria</t>
  </si>
  <si>
    <t>Emilia Romagna</t>
  </si>
  <si>
    <t>Italia Settentrionale</t>
  </si>
  <si>
    <t>Toscana</t>
  </si>
  <si>
    <t>Umbria</t>
  </si>
  <si>
    <t>Marche</t>
  </si>
  <si>
    <t>Lazio</t>
  </si>
  <si>
    <t>Italia Centrale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</si>
  <si>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</si>
  <si>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</si>
  <si>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</si>
  <si>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</si>
  <si>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</si>
  <si>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</si>
  <si>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</si>
  <si>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</si>
  <si>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 Meridionale ed Insulare</t>
  </si>
  <si>
    <t>Italia</t>
  </si>
  <si>
    <t>b) Composizione percentuale ed indicatori percentuali</t>
  </si>
  <si>
    <t>Regione e Ripartizione Geografica</t>
  </si>
  <si>
    <t>Km  Strade Regionali e Provinciali per 10.000 abitanti Italia=100</t>
  </si>
  <si>
    <t>Km altre Strade di interesse nazionale per 10.000 abitanti Italia=100</t>
  </si>
  <si>
    <t>Km Autostrade per 10.000 abitanti
Italia=100</t>
  </si>
  <si>
    <t>Km  Strade Regionali e Provinciali per 100 kmq 
Italia=100</t>
  </si>
  <si>
    <t>Km altre Strade di interesse nazionale per 100 kmq
Italia=100</t>
  </si>
  <si>
    <t>Km Autostrade per 100 kmq
Italia=100</t>
  </si>
  <si>
    <t>Km  Strade Regionali e Provinciali  per 10.000 autovetture circolanti 
Italia=100</t>
  </si>
  <si>
    <t>Km altre Strade di interesse nazionale per 10.000 autovetture circolanti
Italia=100</t>
  </si>
  <si>
    <t>Km Autostrade per 10.000 autovetture circolanti
Italia=100</t>
  </si>
  <si>
    <t>(*) Province Autonome di Trento e Bolzano.</t>
  </si>
  <si>
    <r>
      <rPr>
        <i/>
        <sz val="9"/>
        <color theme="1"/>
        <rFont val="Times New Roman"/>
        <family val="1"/>
      </rPr>
      <t>Fonte</t>
    </r>
    <r>
      <rPr>
        <sz val="9"/>
        <color theme="1"/>
        <rFont val="Times New Roman"/>
        <family val="1"/>
      </rPr>
      <t xml:space="preserve">: elaborazione ACI su dati Ministero delle Infrastrutture e della Mobilità Sostenibili, ACI, Aiscat, Anas ed indagine diretta presso le Province e le Regioni. </t>
    </r>
  </si>
  <si>
    <t>Entrata</t>
  </si>
  <si>
    <t>Uscita</t>
  </si>
  <si>
    <t>(1)</t>
  </si>
  <si>
    <t>Soc. Traforo Monte Bianco</t>
  </si>
  <si>
    <t>A</t>
  </si>
  <si>
    <t>B</t>
  </si>
  <si>
    <t>Soc. Traforo Gran S. Bernardo</t>
  </si>
  <si>
    <t>Traforo del Gran San Bernardo</t>
  </si>
  <si>
    <t>Sitaf S.p.A.</t>
  </si>
  <si>
    <t>Traforo del Frejus</t>
  </si>
  <si>
    <t>TEB</t>
  </si>
  <si>
    <t>TEC</t>
  </si>
  <si>
    <t>Autostrada dei Fiori S.p.A.</t>
  </si>
  <si>
    <t>Barriera di Ventimiglia</t>
  </si>
  <si>
    <t>Autostrade per l'Italia S.p.A.</t>
  </si>
  <si>
    <t>Stazione Ugovizza Tarvisio</t>
  </si>
  <si>
    <t>Autovie Venete S.p.A.</t>
  </si>
  <si>
    <t>Barriera di Trieste Lisert</t>
  </si>
  <si>
    <t>Autostrada del Brennero S.p.A.</t>
  </si>
  <si>
    <t>CLASSI TARIFFARIE</t>
  </si>
  <si>
    <t>gennaio</t>
  </si>
  <si>
    <t>febbraio</t>
  </si>
  <si>
    <t>marzo</t>
  </si>
  <si>
    <t>aprile</t>
  </si>
  <si>
    <t>maggio</t>
  </si>
  <si>
    <t>giugno</t>
  </si>
  <si>
    <t>luglio</t>
  </si>
  <si>
    <t xml:space="preserve">agosto </t>
  </si>
  <si>
    <t xml:space="preserve">settembre </t>
  </si>
  <si>
    <t>ottobre</t>
  </si>
  <si>
    <t>novembre</t>
  </si>
  <si>
    <t>dicembre</t>
  </si>
  <si>
    <t>TOTALE</t>
  </si>
  <si>
    <t>TOTALE GENERALE</t>
  </si>
  <si>
    <t>Traforo del Monte Bianco  (1 e 2)</t>
  </si>
  <si>
    <t>totale</t>
  </si>
  <si>
    <t>A1</t>
  </si>
  <si>
    <t>A2</t>
  </si>
  <si>
    <t>B1</t>
  </si>
  <si>
    <t>B2</t>
  </si>
  <si>
    <t>B3</t>
  </si>
  <si>
    <t>3A</t>
  </si>
  <si>
    <t>3B</t>
  </si>
  <si>
    <t>Stazione di Como-Grandate</t>
  </si>
  <si>
    <t>Brennero</t>
  </si>
  <si>
    <t>in rosso i valori provvisori</t>
  </si>
  <si>
    <r>
      <t>classe 5</t>
    </r>
    <r>
      <rPr>
        <sz val="10"/>
        <rFont val="Arial"/>
        <family val="2"/>
      </rPr>
      <t xml:space="preserve">    Moto, moto con sidecar, moto con rimorchio </t>
    </r>
  </si>
  <si>
    <r>
      <t>classe 1</t>
    </r>
    <r>
      <rPr>
        <sz val="10"/>
        <rFont val="Arial"/>
        <family val="2"/>
      </rPr>
      <t xml:space="preserve">    Veicoli a due o più assi la cui altezza, misurabile all'asse anteriore, sia inferiore a 1,30 m e la cui altezza totale sia inferiore o uguale a 2 m</t>
    </r>
  </si>
  <si>
    <r>
      <t>classe 2</t>
    </r>
    <r>
      <rPr>
        <sz val="10"/>
        <rFont val="Arial"/>
        <family val="2"/>
      </rPr>
      <t xml:space="preserve">    Veicoli a due o più assi che non appartengono alla classe 1 e la cui altezza totale sia inferiore o uguale a 3 m</t>
    </r>
  </si>
  <si>
    <r>
      <t>classe 3</t>
    </r>
    <r>
      <rPr>
        <sz val="10"/>
        <rFont val="Arial"/>
        <family val="2"/>
      </rPr>
      <t xml:space="preserve">    Veicoli a due assi la cui altezza totale sia superiore a 3 m</t>
    </r>
  </si>
  <si>
    <r>
      <t>classe 4</t>
    </r>
    <r>
      <rPr>
        <sz val="10"/>
        <rFont val="Arial"/>
        <family val="2"/>
      </rPr>
      <t xml:space="preserve">    Veicoli a tre o più assi la cui altezza totale sia superiore a 3 m</t>
    </r>
  </si>
  <si>
    <t>(2) traffico pagante</t>
  </si>
  <si>
    <t>Tab. III.1.1.4A</t>
  </si>
  <si>
    <t>(*) Dal 2021 il dato comprende oltre alle Autostrade (concesse e in gestione Anas) anche le Tangenziali, i Trafori ed i Raccordi con caratteristiche autostradali.</t>
  </si>
  <si>
    <t>Autostrade (*)</t>
  </si>
  <si>
    <t>Tab. III.1.1.1A  - Estensione in chilometri delle strade italiane (Autostrade, altre Strade di interesse nazionale, Regionali e Provinciali) - Anni 1990, 2000, 2010-2023</t>
  </si>
  <si>
    <t>Tab. III.1.1.3A  - Evoluzione stradale italiana dal 1990 (Autostrade, altre Strade di interesse nazionale, Regionali e Provinciali) - Anni 1990, 2000, 2010-2023</t>
  </si>
  <si>
    <t>Tab. III.1.1.2A  - Evoluzione annuale della estensione stradale italiana (Autostrade, altre Strade di interesse nazionale, Regionali e Provinciali) - Anni 1991, 2000, 2010-2023</t>
  </si>
  <si>
    <t>Tab. III.1.1.4A  - Distribuzione per Ripartizione geografica e Regione dell'estensione stradale italiana di Autostrade, altre Strade di interesse nazionale, Regionali e Provinciali -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</si>
</sst>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#,##0.0"/>
    <numFmt numFmtId="165" formatCode="0.0"/>
    <numFmt numFmtId="166" formatCode="_-* #,##0.00_-;\-* #,##0.00_-;_-* &quot;-&quot;_-;_-@_-"/>
  </numFmts>
  <fonts count="4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2"/>
      <name val="Times New Roman"/>
      <family val="1"/>
    </font>
    <font>
      <sz val="10"/>
      <color indexed="8"/>
      <name val="Times New Roman"/>
      <family val="1"/>
    </font>
    <font>
      <b/>
      <sz val="9"/>
      <color indexed="8"/>
      <name val="Times New Roman"/>
      <family val="1"/>
    </font>
    <font>
      <sz val="9"/>
      <name val="Times New Roman"/>
      <family val="1"/>
    </font>
    <font>
      <b/>
      <sz val="10"/>
      <color indexed="8"/>
      <name val="Times New Roman"/>
      <family val="1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9"/>
      <color indexed="8"/>
      <name val="Times New Roman"/>
      <family val="1"/>
    </font>
    <font>
      <b/>
      <sz val="9"/>
      <name val="Times New Roman"/>
      <family val="1"/>
    </font>
    <font>
      <sz val="11"/>
      <color theme="1"/>
      <name val="Calibri"/>
      <family val="2"/>
      <scheme val="minor"/>
    </font>
    <font>
      <sz val="8"/>
      <color rgb="FF00B050"/>
      <name val="Arial"/>
      <family val="2"/>
    </font>
    <font>
      <i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name val="Arial"/>
      <family val="2"/>
    </font>
    <font>
      <sz val="8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b/>
      <i/>
      <sz val="10"/>
      <color indexed="18"/>
      <name val="Arial"/>
      <family val="2"/>
    </font>
    <font>
      <b/>
      <i/>
      <sz val="9"/>
      <color indexed="18"/>
      <name val="Arial"/>
      <family val="2"/>
    </font>
    <font>
      <b/>
      <sz val="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1" fontId="14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28" fillId="0" borderId="18" applyNumberFormat="0" applyFill="0" applyAlignment="0" applyProtection="0"/>
    <xf numFmtId="0" fontId="29" fillId="0" borderId="19" applyNumberFormat="0" applyFill="0" applyAlignment="0" applyProtection="0"/>
    <xf numFmtId="0" fontId="30" fillId="0" borderId="20" applyNumberFormat="0" applyFill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3" fillId="13" borderId="0" applyNumberFormat="0" applyBorder="0" applyAlignment="0" applyProtection="0"/>
    <xf numFmtId="0" fontId="34" fillId="14" borderId="21" applyNumberFormat="0" applyAlignment="0" applyProtection="0"/>
    <xf numFmtId="0" fontId="35" fillId="15" borderId="22" applyNumberFormat="0" applyAlignment="0" applyProtection="0"/>
    <xf numFmtId="0" fontId="36" fillId="15" borderId="21" applyNumberFormat="0" applyAlignment="0" applyProtection="0"/>
    <xf numFmtId="0" fontId="37" fillId="0" borderId="23" applyNumberFormat="0" applyFill="0" applyAlignment="0" applyProtection="0"/>
    <xf numFmtId="0" fontId="38" fillId="16" borderId="24" applyNumberFormat="0" applyAlignment="0" applyProtection="0"/>
    <xf numFmtId="0" fontId="39" fillId="0" borderId="0" applyNumberFormat="0" applyFill="0" applyBorder="0" applyAlignment="0" applyProtection="0"/>
    <xf numFmtId="0" fontId="14" fillId="17" borderId="25" applyNumberFormat="0" applyFont="0" applyAlignment="0" applyProtection="0"/>
    <xf numFmtId="0" fontId="40" fillId="0" borderId="0" applyNumberFormat="0" applyFill="0" applyBorder="0" applyAlignment="0" applyProtection="0"/>
    <xf numFmtId="0" fontId="41" fillId="0" borderId="26" applyNumberFormat="0" applyFill="0" applyAlignment="0" applyProtection="0"/>
    <xf numFmtId="0" fontId="42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42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42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0" fontId="42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42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42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0" fontId="14" fillId="41" borderId="0" applyNumberFormat="0" applyBorder="0" applyAlignment="0" applyProtection="0"/>
    <xf numFmtId="0" fontId="43" fillId="0" borderId="0"/>
    <xf numFmtId="0" fontId="1" fillId="0" borderId="0">
      <alignment horizontal="center"/>
    </xf>
    <xf numFmtId="41" fontId="1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1"/>
    <xf numFmtId="0" fontId="10" fillId="0" borderId="0" xfId="1" applyFont="1"/>
    <xf numFmtId="0" fontId="2" fillId="0" borderId="0" xfId="0" applyFont="1"/>
    <xf numFmtId="0" fontId="4" fillId="0" borderId="0" xfId="0" applyFont="1"/>
    <xf numFmtId="0" fontId="3" fillId="0" borderId="0" xfId="0" applyFont="1"/>
    <xf numFmtId="0" fontId="5" fillId="0" borderId="0" xfId="0" applyFont="1"/>
    <xf numFmtId="0" fontId="6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0" borderId="0" xfId="0" applyFont="1"/>
    <xf numFmtId="41" fontId="8" fillId="0" borderId="0" xfId="5" applyFont="1"/>
    <xf numFmtId="41" fontId="7" fillId="2" borderId="2" xfId="5" applyFont="1" applyFill="1" applyBorder="1" applyAlignment="1">
      <alignment horizontal="center" vertical="center"/>
    </xf>
    <xf numFmtId="41" fontId="4" fillId="0" borderId="0" xfId="0" applyNumberFormat="1" applyFont="1"/>
    <xf numFmtId="0" fontId="10" fillId="0" borderId="0" xfId="0" applyFont="1"/>
    <xf numFmtId="43" fontId="10" fillId="0" borderId="0" xfId="4" applyFont="1"/>
    <xf numFmtId="41" fontId="11" fillId="0" borderId="0" xfId="0" applyNumberFormat="1" applyFont="1"/>
    <xf numFmtId="43" fontId="0" fillId="0" borderId="0" xfId="0" applyNumberFormat="1"/>
    <xf numFmtId="41" fontId="0" fillId="0" borderId="0" xfId="0" applyNumberFormat="1"/>
    <xf numFmtId="164" fontId="12" fillId="2" borderId="0" xfId="0" applyNumberFormat="1" applyFont="1" applyFill="1" applyAlignment="1">
      <alignment horizontal="center" vertical="center"/>
    </xf>
    <xf numFmtId="165" fontId="8" fillId="0" borderId="0" xfId="0" applyNumberFormat="1" applyFont="1" applyAlignment="1">
      <alignment horizontal="center"/>
    </xf>
    <xf numFmtId="164" fontId="12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0" fontId="1" fillId="0" borderId="0" xfId="0" applyFont="1"/>
    <xf numFmtId="0" fontId="13" fillId="0" borderId="2" xfId="0" applyFont="1" applyBorder="1" applyAlignment="1">
      <alignment horizontal="center" vertical="center" wrapText="1"/>
    </xf>
    <xf numFmtId="0" fontId="3" fillId="0" borderId="2" xfId="0" applyFont="1" applyBorder="1"/>
    <xf numFmtId="0" fontId="5" fillId="0" borderId="0" xfId="1" applyFont="1"/>
    <xf numFmtId="166" fontId="8" fillId="0" borderId="0" xfId="2" applyNumberFormat="1" applyFont="1" applyFill="1" applyBorder="1" applyAlignment="1">
      <alignment horizontal="right"/>
    </xf>
    <xf numFmtId="166" fontId="13" fillId="0" borderId="2" xfId="2" applyNumberFormat="1" applyFont="1" applyFill="1" applyBorder="1" applyAlignment="1">
      <alignment horizontal="right"/>
    </xf>
    <xf numFmtId="0" fontId="9" fillId="2" borderId="2" xfId="0" applyFont="1" applyFill="1" applyBorder="1" applyAlignment="1">
      <alignment horizontal="left" vertical="center"/>
    </xf>
    <xf numFmtId="41" fontId="9" fillId="2" borderId="2" xfId="5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41" fontId="8" fillId="0" borderId="0" xfId="2" applyFont="1" applyAlignment="1">
      <alignment horizontal="right"/>
    </xf>
    <xf numFmtId="41" fontId="13" fillId="0" borderId="2" xfId="2" applyFont="1" applyBorder="1" applyAlignment="1">
      <alignment horizontal="right"/>
    </xf>
    <xf numFmtId="2" fontId="13" fillId="0" borderId="2" xfId="0" applyNumberFormat="1" applyFont="1" applyBorder="1" applyAlignment="1">
      <alignment horizontal="right"/>
    </xf>
    <xf numFmtId="0" fontId="4" fillId="0" borderId="1" xfId="0" applyFont="1" applyBorder="1"/>
    <xf numFmtId="165" fontId="8" fillId="0" borderId="0" xfId="0" applyNumberFormat="1" applyFont="1" applyAlignment="1">
      <alignment horizontal="right"/>
    </xf>
    <xf numFmtId="165" fontId="15" fillId="0" borderId="0" xfId="0" applyNumberFormat="1" applyFont="1"/>
    <xf numFmtId="0" fontId="16" fillId="0" borderId="0" xfId="0" applyFont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8" fillId="0" borderId="0" xfId="0" applyFont="1"/>
    <xf numFmtId="0" fontId="19" fillId="4" borderId="0" xfId="0" applyFont="1" applyFill="1"/>
    <xf numFmtId="0" fontId="0" fillId="0" borderId="0" xfId="0" applyAlignment="1">
      <alignment horizontal="center"/>
    </xf>
    <xf numFmtId="0" fontId="0" fillId="0" borderId="6" xfId="0" applyBorder="1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18" fillId="5" borderId="5" xfId="0" applyFont="1" applyFill="1" applyBorder="1"/>
    <xf numFmtId="0" fontId="18" fillId="5" borderId="7" xfId="0" applyFont="1" applyFill="1" applyBorder="1"/>
    <xf numFmtId="0" fontId="21" fillId="0" borderId="0" xfId="0" applyFont="1"/>
    <xf numFmtId="0" fontId="22" fillId="0" borderId="1" xfId="0" applyFont="1" applyBorder="1" applyAlignment="1">
      <alignment horizontal="center"/>
    </xf>
    <xf numFmtId="0" fontId="22" fillId="0" borderId="6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3" fillId="5" borderId="6" xfId="0" applyFont="1" applyFill="1" applyBorder="1" applyAlignment="1">
      <alignment horizontal="center"/>
    </xf>
    <xf numFmtId="0" fontId="23" fillId="5" borderId="12" xfId="0" applyFont="1" applyFill="1" applyBorder="1" applyAlignment="1">
      <alignment horizontal="center"/>
    </xf>
    <xf numFmtId="0" fontId="24" fillId="7" borderId="0" xfId="0" applyFont="1" applyFill="1"/>
    <xf numFmtId="0" fontId="21" fillId="8" borderId="0" xfId="0" applyFont="1" applyFill="1" applyAlignment="1">
      <alignment horizontal="right"/>
    </xf>
    <xf numFmtId="3" fontId="18" fillId="0" borderId="13" xfId="0" applyNumberFormat="1" applyFont="1" applyBorder="1"/>
    <xf numFmtId="3" fontId="18" fillId="0" borderId="14" xfId="0" applyNumberFormat="1" applyFont="1" applyBorder="1"/>
    <xf numFmtId="3" fontId="18" fillId="9" borderId="13" xfId="0" applyNumberFormat="1" applyFont="1" applyFill="1" applyBorder="1"/>
    <xf numFmtId="3" fontId="18" fillId="9" borderId="14" xfId="0" applyNumberFormat="1" applyFont="1" applyFill="1" applyBorder="1"/>
    <xf numFmtId="3" fontId="18" fillId="10" borderId="7" xfId="0" applyNumberFormat="1" applyFont="1" applyFill="1" applyBorder="1"/>
    <xf numFmtId="0" fontId="26" fillId="4" borderId="0" xfId="6" applyFont="1" applyFill="1" applyAlignment="1" applyProtection="1"/>
    <xf numFmtId="0" fontId="18" fillId="0" borderId="3" xfId="0" applyFont="1" applyBorder="1"/>
    <xf numFmtId="0" fontId="21" fillId="8" borderId="3" xfId="0" applyFont="1" applyFill="1" applyBorder="1" applyAlignment="1">
      <alignment horizontal="right"/>
    </xf>
    <xf numFmtId="3" fontId="24" fillId="4" borderId="15" xfId="0" applyNumberFormat="1" applyFont="1" applyFill="1" applyBorder="1"/>
    <xf numFmtId="3" fontId="24" fillId="4" borderId="16" xfId="0" applyNumberFormat="1" applyFont="1" applyFill="1" applyBorder="1"/>
    <xf numFmtId="3" fontId="24" fillId="5" borderId="15" xfId="0" applyNumberFormat="1" applyFont="1" applyFill="1" applyBorder="1"/>
    <xf numFmtId="3" fontId="24" fillId="5" borderId="16" xfId="0" applyNumberFormat="1" applyFont="1" applyFill="1" applyBorder="1"/>
    <xf numFmtId="3" fontId="24" fillId="6" borderId="16" xfId="0" applyNumberFormat="1" applyFont="1" applyFill="1" applyBorder="1"/>
    <xf numFmtId="0" fontId="21" fillId="3" borderId="0" xfId="0" applyFont="1" applyFill="1" applyAlignment="1">
      <alignment horizontal="right"/>
    </xf>
    <xf numFmtId="0" fontId="18" fillId="0" borderId="5" xfId="0" applyFont="1" applyBorder="1"/>
    <xf numFmtId="0" fontId="18" fillId="0" borderId="7" xfId="0" applyFont="1" applyBorder="1"/>
    <xf numFmtId="0" fontId="18" fillId="9" borderId="0" xfId="0" applyFont="1" applyFill="1"/>
    <xf numFmtId="0" fontId="18" fillId="9" borderId="7" xfId="0" applyFont="1" applyFill="1" applyBorder="1"/>
    <xf numFmtId="0" fontId="18" fillId="10" borderId="7" xfId="0" applyFont="1" applyFill="1" applyBorder="1"/>
    <xf numFmtId="0" fontId="21" fillId="3" borderId="3" xfId="0" applyFont="1" applyFill="1" applyBorder="1" applyAlignment="1">
      <alignment horizontal="right"/>
    </xf>
    <xf numFmtId="3" fontId="24" fillId="6" borderId="17" xfId="0" applyNumberFormat="1" applyFont="1" applyFill="1" applyBorder="1"/>
    <xf numFmtId="0" fontId="25" fillId="4" borderId="0" xfId="6" applyFill="1" applyAlignment="1" applyProtection="1"/>
    <xf numFmtId="0" fontId="18" fillId="7" borderId="0" xfId="0" applyFont="1" applyFill="1"/>
    <xf numFmtId="3" fontId="0" fillId="0" borderId="0" xfId="0" applyNumberFormat="1"/>
    <xf numFmtId="0" fontId="0" fillId="0" borderId="0" xfId="0" applyAlignment="1">
      <alignment horizontal="right"/>
    </xf>
    <xf numFmtId="0" fontId="0" fillId="0" borderId="0" xfId="0" quotePrefix="1"/>
    <xf numFmtId="0" fontId="1" fillId="0" borderId="0" xfId="0" quotePrefix="1" applyFont="1"/>
    <xf numFmtId="41" fontId="1" fillId="0" borderId="0" xfId="1" applyNumberFormat="1"/>
    <xf numFmtId="0" fontId="4" fillId="0" borderId="0" xfId="1" applyFont="1"/>
    <xf numFmtId="2" fontId="8" fillId="0" borderId="0" xfId="0" applyNumberFormat="1" applyFont="1" applyAlignment="1">
      <alignment horizontal="right"/>
    </xf>
    <xf numFmtId="0" fontId="8" fillId="0" borderId="0" xfId="1" applyFont="1"/>
    <xf numFmtId="0" fontId="17" fillId="0" borderId="0" xfId="0" applyFont="1" applyAlignment="1">
      <alignment vertical="center"/>
    </xf>
    <xf numFmtId="0" fontId="41" fillId="0" borderId="0" xfId="0" applyFont="1"/>
    <xf numFmtId="0" fontId="13" fillId="0" borderId="0" xfId="0" applyFont="1" applyAlignment="1">
      <alignment horizontal="center" vertical="center" wrapText="1"/>
    </xf>
    <xf numFmtId="41" fontId="8" fillId="0" borderId="0" xfId="2" quotePrefix="1" applyFont="1" applyAlignment="1">
      <alignment horizontal="right"/>
    </xf>
    <xf numFmtId="166" fontId="8" fillId="0" borderId="0" xfId="2" quotePrefix="1" applyNumberFormat="1" applyFont="1" applyFill="1" applyBorder="1" applyAlignment="1">
      <alignment horizontal="right"/>
    </xf>
    <xf numFmtId="2" fontId="1" fillId="0" borderId="0" xfId="1" applyNumberFormat="1"/>
    <xf numFmtId="165" fontId="1" fillId="0" borderId="0" xfId="0" applyNumberFormat="1" applyFont="1"/>
    <xf numFmtId="2" fontId="1" fillId="0" borderId="0" xfId="0" applyNumberFormat="1" applyFont="1"/>
    <xf numFmtId="0" fontId="18" fillId="6" borderId="10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18" fillId="6" borderId="11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textRotation="90"/>
    </xf>
    <xf numFmtId="0" fontId="0" fillId="3" borderId="11" xfId="0" applyFill="1" applyBorder="1" applyAlignment="1">
      <alignment horizontal="center" textRotation="90"/>
    </xf>
    <xf numFmtId="0" fontId="20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18" fillId="5" borderId="8" xfId="0" applyFont="1" applyFill="1" applyBorder="1" applyAlignment="1">
      <alignment horizontal="center"/>
    </xf>
    <xf numFmtId="0" fontId="18" fillId="5" borderId="9" xfId="0" applyFont="1" applyFill="1" applyBorder="1" applyAlignment="1">
      <alignment horizontal="center"/>
    </xf>
  </cellXfs>
  <cellStyles count="51">
    <cellStyle name="20% - Colore 1" xfId="25" builtinId="30" customBuiltin="1"/>
    <cellStyle name="20% - Colore 2" xfId="29" builtinId="34" customBuiltin="1"/>
    <cellStyle name="20% - Colore 3" xfId="33" builtinId="38" customBuiltin="1"/>
    <cellStyle name="20% - Colore 4" xfId="37" builtinId="42" customBuiltin="1"/>
    <cellStyle name="20% - Colore 5" xfId="41" builtinId="46" customBuiltin="1"/>
    <cellStyle name="20% - Colore 6" xfId="45" builtinId="50" customBuiltin="1"/>
    <cellStyle name="40% - Colore 1" xfId="26" builtinId="31" customBuiltin="1"/>
    <cellStyle name="40% - Colore 2" xfId="30" builtinId="35" customBuiltin="1"/>
    <cellStyle name="40% - Colore 3" xfId="34" builtinId="39" customBuiltin="1"/>
    <cellStyle name="40% - Colore 4" xfId="38" builtinId="43" customBuiltin="1"/>
    <cellStyle name="40% - Colore 5" xfId="42" builtinId="47" customBuiltin="1"/>
    <cellStyle name="40% - Colore 6" xfId="46" builtinId="51" customBuiltin="1"/>
    <cellStyle name="60% - Colore 1" xfId="27" builtinId="32" customBuiltin="1"/>
    <cellStyle name="60% - Colore 2" xfId="31" builtinId="36" customBuiltin="1"/>
    <cellStyle name="60% - Colore 3" xfId="35" builtinId="40" customBuiltin="1"/>
    <cellStyle name="60% - Colore 4" xfId="39" builtinId="44" customBuiltin="1"/>
    <cellStyle name="60% - Colore 5" xfId="43" builtinId="48" customBuiltin="1"/>
    <cellStyle name="60% - Colore 6" xfId="47" builtinId="52" customBuiltin="1"/>
    <cellStyle name="Calcolo" xfId="17" builtinId="22" customBuiltin="1"/>
    <cellStyle name="Cella collegata" xfId="18" builtinId="24" customBuiltin="1"/>
    <cellStyle name="Cella da controllare" xfId="19" builtinId="23" customBuiltin="1"/>
    <cellStyle name="Collegamento ipertestuale" xfId="6" builtinId="8"/>
    <cellStyle name="Colore 1" xfId="24" builtinId="29" customBuiltin="1"/>
    <cellStyle name="Colore 2" xfId="28" builtinId="33" customBuiltin="1"/>
    <cellStyle name="Colore 3" xfId="32" builtinId="37" customBuiltin="1"/>
    <cellStyle name="Colore 4" xfId="36" builtinId="41" customBuiltin="1"/>
    <cellStyle name="Colore 5" xfId="40" builtinId="45" customBuiltin="1"/>
    <cellStyle name="Colore 6" xfId="44" builtinId="49" customBuiltin="1"/>
    <cellStyle name="Input" xfId="15" builtinId="20" customBuiltin="1"/>
    <cellStyle name="Migliaia" xfId="4" builtinId="3"/>
    <cellStyle name="Migliaia [0]" xfId="5" builtinId="6"/>
    <cellStyle name="Migliaia [0] 2" xfId="2" xr:uid="{00000000-0005-0000-0000-00001F000000}"/>
    <cellStyle name="Migliaia [0] 2 2" xfId="50" xr:uid="{21803427-BB12-4EF2-8F40-04635737E736}"/>
    <cellStyle name="Migliaia 2" xfId="3" xr:uid="{00000000-0005-0000-0000-000020000000}"/>
    <cellStyle name="Neutrale" xfId="14" builtinId="28" customBuiltin="1"/>
    <cellStyle name="Normale" xfId="0" builtinId="0"/>
    <cellStyle name="Normale 2" xfId="1" xr:uid="{00000000-0005-0000-0000-000023000000}"/>
    <cellStyle name="Normale 2 2" xfId="49" xr:uid="{00000000-0005-0000-0000-000024000000}"/>
    <cellStyle name="Normale 3" xfId="48" xr:uid="{00000000-0005-0000-0000-000025000000}"/>
    <cellStyle name="Nota" xfId="21" builtinId="10" customBuiltin="1"/>
    <cellStyle name="Output" xfId="16" builtinId="21" customBuiltin="1"/>
    <cellStyle name="Testo avviso" xfId="20" builtinId="11" customBuiltin="1"/>
    <cellStyle name="Testo descrittivo" xfId="22" builtinId="53" customBuiltin="1"/>
    <cellStyle name="Titolo" xfId="7" builtinId="15" customBuiltin="1"/>
    <cellStyle name="Titolo 1" xfId="8" builtinId="16" customBuiltin="1"/>
    <cellStyle name="Titolo 2" xfId="9" builtinId="17" customBuiltin="1"/>
    <cellStyle name="Titolo 3" xfId="10" builtinId="18" customBuiltin="1"/>
    <cellStyle name="Titolo 4" xfId="11" builtinId="19" customBuiltin="1"/>
    <cellStyle name="Totale" xfId="23" builtinId="25" customBuiltin="1"/>
    <cellStyle name="Valore non valido" xfId="13" builtinId="27" customBuiltin="1"/>
    <cellStyle name="Valore valido" xfId="1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8"/>
  <sheetViews>
    <sheetView tabSelected="1" workbookViewId="0">
      <selection activeCell="Q8" sqref="Q8"/>
    </sheetView>
  </sheetViews>
  <sheetFormatPr defaultRowHeight="12.5" x14ac:dyDescent="0.25"/>
  <cols>
    <col min="1" max="1" width="23.54296875" style="1" customWidth="1"/>
    <col min="2" max="17" width="7.26953125" style="1" bestFit="1" customWidth="1"/>
    <col min="18" max="254" width="9.1796875" style="1"/>
    <col min="255" max="255" width="23.7265625" style="1" customWidth="1"/>
    <col min="256" max="270" width="9.1796875" style="1"/>
    <col min="271" max="271" width="11.26953125" style="1" bestFit="1" customWidth="1"/>
    <col min="272" max="510" width="9.1796875" style="1"/>
    <col min="511" max="511" width="23.7265625" style="1" customWidth="1"/>
    <col min="512" max="526" width="9.1796875" style="1"/>
    <col min="527" max="527" width="11.26953125" style="1" bestFit="1" customWidth="1"/>
    <col min="528" max="766" width="9.1796875" style="1"/>
    <col min="767" max="767" width="23.7265625" style="1" customWidth="1"/>
    <col min="768" max="782" width="9.1796875" style="1"/>
    <col min="783" max="783" width="11.26953125" style="1" bestFit="1" customWidth="1"/>
    <col min="784" max="1022" width="9.1796875" style="1"/>
    <col min="1023" max="1023" width="23.7265625" style="1" customWidth="1"/>
    <col min="1024" max="1038" width="9.1796875" style="1"/>
    <col min="1039" max="1039" width="11.26953125" style="1" bestFit="1" customWidth="1"/>
    <col min="1040" max="1278" width="9.1796875" style="1"/>
    <col min="1279" max="1279" width="23.7265625" style="1" customWidth="1"/>
    <col min="1280" max="1294" width="9.1796875" style="1"/>
    <col min="1295" max="1295" width="11.26953125" style="1" bestFit="1" customWidth="1"/>
    <col min="1296" max="1534" width="9.1796875" style="1"/>
    <col min="1535" max="1535" width="23.7265625" style="1" customWidth="1"/>
    <col min="1536" max="1550" width="9.1796875" style="1"/>
    <col min="1551" max="1551" width="11.26953125" style="1" bestFit="1" customWidth="1"/>
    <col min="1552" max="1790" width="9.1796875" style="1"/>
    <col min="1791" max="1791" width="23.7265625" style="1" customWidth="1"/>
    <col min="1792" max="1806" width="9.1796875" style="1"/>
    <col min="1807" max="1807" width="11.26953125" style="1" bestFit="1" customWidth="1"/>
    <col min="1808" max="2046" width="9.1796875" style="1"/>
    <col min="2047" max="2047" width="23.7265625" style="1" customWidth="1"/>
    <col min="2048" max="2062" width="9.1796875" style="1"/>
    <col min="2063" max="2063" width="11.26953125" style="1" bestFit="1" customWidth="1"/>
    <col min="2064" max="2302" width="9.1796875" style="1"/>
    <col min="2303" max="2303" width="23.7265625" style="1" customWidth="1"/>
    <col min="2304" max="2318" width="9.1796875" style="1"/>
    <col min="2319" max="2319" width="11.26953125" style="1" bestFit="1" customWidth="1"/>
    <col min="2320" max="2558" width="9.1796875" style="1"/>
    <col min="2559" max="2559" width="23.7265625" style="1" customWidth="1"/>
    <col min="2560" max="2574" width="9.1796875" style="1"/>
    <col min="2575" max="2575" width="11.26953125" style="1" bestFit="1" customWidth="1"/>
    <col min="2576" max="2814" width="9.1796875" style="1"/>
    <col min="2815" max="2815" width="23.7265625" style="1" customWidth="1"/>
    <col min="2816" max="2830" width="9.1796875" style="1"/>
    <col min="2831" max="2831" width="11.26953125" style="1" bestFit="1" customWidth="1"/>
    <col min="2832" max="3070" width="9.1796875" style="1"/>
    <col min="3071" max="3071" width="23.7265625" style="1" customWidth="1"/>
    <col min="3072" max="3086" width="9.1796875" style="1"/>
    <col min="3087" max="3087" width="11.26953125" style="1" bestFit="1" customWidth="1"/>
    <col min="3088" max="3326" width="9.1796875" style="1"/>
    <col min="3327" max="3327" width="23.7265625" style="1" customWidth="1"/>
    <col min="3328" max="3342" width="9.1796875" style="1"/>
    <col min="3343" max="3343" width="11.26953125" style="1" bestFit="1" customWidth="1"/>
    <col min="3344" max="3582" width="9.1796875" style="1"/>
    <col min="3583" max="3583" width="23.7265625" style="1" customWidth="1"/>
    <col min="3584" max="3598" width="9.1796875" style="1"/>
    <col min="3599" max="3599" width="11.26953125" style="1" bestFit="1" customWidth="1"/>
    <col min="3600" max="3838" width="9.1796875" style="1"/>
    <col min="3839" max="3839" width="23.7265625" style="1" customWidth="1"/>
    <col min="3840" max="3854" width="9.1796875" style="1"/>
    <col min="3855" max="3855" width="11.26953125" style="1" bestFit="1" customWidth="1"/>
    <col min="3856" max="4094" width="9.1796875" style="1"/>
    <col min="4095" max="4095" width="23.7265625" style="1" customWidth="1"/>
    <col min="4096" max="4110" width="9.1796875" style="1"/>
    <col min="4111" max="4111" width="11.26953125" style="1" bestFit="1" customWidth="1"/>
    <col min="4112" max="4350" width="9.1796875" style="1"/>
    <col min="4351" max="4351" width="23.7265625" style="1" customWidth="1"/>
    <col min="4352" max="4366" width="9.1796875" style="1"/>
    <col min="4367" max="4367" width="11.26953125" style="1" bestFit="1" customWidth="1"/>
    <col min="4368" max="4606" width="9.1796875" style="1"/>
    <col min="4607" max="4607" width="23.7265625" style="1" customWidth="1"/>
    <col min="4608" max="4622" width="9.1796875" style="1"/>
    <col min="4623" max="4623" width="11.26953125" style="1" bestFit="1" customWidth="1"/>
    <col min="4624" max="4862" width="9.1796875" style="1"/>
    <col min="4863" max="4863" width="23.7265625" style="1" customWidth="1"/>
    <col min="4864" max="4878" width="9.1796875" style="1"/>
    <col min="4879" max="4879" width="11.26953125" style="1" bestFit="1" customWidth="1"/>
    <col min="4880" max="5118" width="9.1796875" style="1"/>
    <col min="5119" max="5119" width="23.7265625" style="1" customWidth="1"/>
    <col min="5120" max="5134" width="9.1796875" style="1"/>
    <col min="5135" max="5135" width="11.26953125" style="1" bestFit="1" customWidth="1"/>
    <col min="5136" max="5374" width="9.1796875" style="1"/>
    <col min="5375" max="5375" width="23.7265625" style="1" customWidth="1"/>
    <col min="5376" max="5390" width="9.1796875" style="1"/>
    <col min="5391" max="5391" width="11.26953125" style="1" bestFit="1" customWidth="1"/>
    <col min="5392" max="5630" width="9.1796875" style="1"/>
    <col min="5631" max="5631" width="23.7265625" style="1" customWidth="1"/>
    <col min="5632" max="5646" width="9.1796875" style="1"/>
    <col min="5647" max="5647" width="11.26953125" style="1" bestFit="1" customWidth="1"/>
    <col min="5648" max="5886" width="9.1796875" style="1"/>
    <col min="5887" max="5887" width="23.7265625" style="1" customWidth="1"/>
    <col min="5888" max="5902" width="9.1796875" style="1"/>
    <col min="5903" max="5903" width="11.26953125" style="1" bestFit="1" customWidth="1"/>
    <col min="5904" max="6142" width="9.1796875" style="1"/>
    <col min="6143" max="6143" width="23.7265625" style="1" customWidth="1"/>
    <col min="6144" max="6158" width="9.1796875" style="1"/>
    <col min="6159" max="6159" width="11.26953125" style="1" bestFit="1" customWidth="1"/>
    <col min="6160" max="6398" width="9.1796875" style="1"/>
    <col min="6399" max="6399" width="23.7265625" style="1" customWidth="1"/>
    <col min="6400" max="6414" width="9.1796875" style="1"/>
    <col min="6415" max="6415" width="11.26953125" style="1" bestFit="1" customWidth="1"/>
    <col min="6416" max="6654" width="9.1796875" style="1"/>
    <col min="6655" max="6655" width="23.7265625" style="1" customWidth="1"/>
    <col min="6656" max="6670" width="9.1796875" style="1"/>
    <col min="6671" max="6671" width="11.26953125" style="1" bestFit="1" customWidth="1"/>
    <col min="6672" max="6910" width="9.1796875" style="1"/>
    <col min="6911" max="6911" width="23.7265625" style="1" customWidth="1"/>
    <col min="6912" max="6926" width="9.1796875" style="1"/>
    <col min="6927" max="6927" width="11.26953125" style="1" bestFit="1" customWidth="1"/>
    <col min="6928" max="7166" width="9.1796875" style="1"/>
    <col min="7167" max="7167" width="23.7265625" style="1" customWidth="1"/>
    <col min="7168" max="7182" width="9.1796875" style="1"/>
    <col min="7183" max="7183" width="11.26953125" style="1" bestFit="1" customWidth="1"/>
    <col min="7184" max="7422" width="9.1796875" style="1"/>
    <col min="7423" max="7423" width="23.7265625" style="1" customWidth="1"/>
    <col min="7424" max="7438" width="9.1796875" style="1"/>
    <col min="7439" max="7439" width="11.26953125" style="1" bestFit="1" customWidth="1"/>
    <col min="7440" max="7678" width="9.1796875" style="1"/>
    <col min="7679" max="7679" width="23.7265625" style="1" customWidth="1"/>
    <col min="7680" max="7694" width="9.1796875" style="1"/>
    <col min="7695" max="7695" width="11.26953125" style="1" bestFit="1" customWidth="1"/>
    <col min="7696" max="7934" width="9.1796875" style="1"/>
    <col min="7935" max="7935" width="23.7265625" style="1" customWidth="1"/>
    <col min="7936" max="7950" width="9.1796875" style="1"/>
    <col min="7951" max="7951" width="11.26953125" style="1" bestFit="1" customWidth="1"/>
    <col min="7952" max="8190" width="9.1796875" style="1"/>
    <col min="8191" max="8191" width="23.7265625" style="1" customWidth="1"/>
    <col min="8192" max="8206" width="9.1796875" style="1"/>
    <col min="8207" max="8207" width="11.26953125" style="1" bestFit="1" customWidth="1"/>
    <col min="8208" max="8446" width="9.1796875" style="1"/>
    <col min="8447" max="8447" width="23.7265625" style="1" customWidth="1"/>
    <col min="8448" max="8462" width="9.1796875" style="1"/>
    <col min="8463" max="8463" width="11.26953125" style="1" bestFit="1" customWidth="1"/>
    <col min="8464" max="8702" width="9.1796875" style="1"/>
    <col min="8703" max="8703" width="23.7265625" style="1" customWidth="1"/>
    <col min="8704" max="8718" width="9.1796875" style="1"/>
    <col min="8719" max="8719" width="11.26953125" style="1" bestFit="1" customWidth="1"/>
    <col min="8720" max="8958" width="9.1796875" style="1"/>
    <col min="8959" max="8959" width="23.7265625" style="1" customWidth="1"/>
    <col min="8960" max="8974" width="9.1796875" style="1"/>
    <col min="8975" max="8975" width="11.26953125" style="1" bestFit="1" customWidth="1"/>
    <col min="8976" max="9214" width="9.1796875" style="1"/>
    <col min="9215" max="9215" width="23.7265625" style="1" customWidth="1"/>
    <col min="9216" max="9230" width="9.1796875" style="1"/>
    <col min="9231" max="9231" width="11.26953125" style="1" bestFit="1" customWidth="1"/>
    <col min="9232" max="9470" width="9.1796875" style="1"/>
    <col min="9471" max="9471" width="23.7265625" style="1" customWidth="1"/>
    <col min="9472" max="9486" width="9.1796875" style="1"/>
    <col min="9487" max="9487" width="11.26953125" style="1" bestFit="1" customWidth="1"/>
    <col min="9488" max="9726" width="9.1796875" style="1"/>
    <col min="9727" max="9727" width="23.7265625" style="1" customWidth="1"/>
    <col min="9728" max="9742" width="9.1796875" style="1"/>
    <col min="9743" max="9743" width="11.26953125" style="1" bestFit="1" customWidth="1"/>
    <col min="9744" max="9982" width="9.1796875" style="1"/>
    <col min="9983" max="9983" width="23.7265625" style="1" customWidth="1"/>
    <col min="9984" max="9998" width="9.1796875" style="1"/>
    <col min="9999" max="9999" width="11.26953125" style="1" bestFit="1" customWidth="1"/>
    <col min="10000" max="10238" width="9.1796875" style="1"/>
    <col min="10239" max="10239" width="23.7265625" style="1" customWidth="1"/>
    <col min="10240" max="10254" width="9.1796875" style="1"/>
    <col min="10255" max="10255" width="11.26953125" style="1" bestFit="1" customWidth="1"/>
    <col min="10256" max="10494" width="9.1796875" style="1"/>
    <col min="10495" max="10495" width="23.7265625" style="1" customWidth="1"/>
    <col min="10496" max="10510" width="9.1796875" style="1"/>
    <col min="10511" max="10511" width="11.26953125" style="1" bestFit="1" customWidth="1"/>
    <col min="10512" max="10750" width="9.1796875" style="1"/>
    <col min="10751" max="10751" width="23.7265625" style="1" customWidth="1"/>
    <col min="10752" max="10766" width="9.1796875" style="1"/>
    <col min="10767" max="10767" width="11.26953125" style="1" bestFit="1" customWidth="1"/>
    <col min="10768" max="11006" width="9.1796875" style="1"/>
    <col min="11007" max="11007" width="23.7265625" style="1" customWidth="1"/>
    <col min="11008" max="11022" width="9.1796875" style="1"/>
    <col min="11023" max="11023" width="11.26953125" style="1" bestFit="1" customWidth="1"/>
    <col min="11024" max="11262" width="9.1796875" style="1"/>
    <col min="11263" max="11263" width="23.7265625" style="1" customWidth="1"/>
    <col min="11264" max="11278" width="9.1796875" style="1"/>
    <col min="11279" max="11279" width="11.26953125" style="1" bestFit="1" customWidth="1"/>
    <col min="11280" max="11518" width="9.1796875" style="1"/>
    <col min="11519" max="11519" width="23.7265625" style="1" customWidth="1"/>
    <col min="11520" max="11534" width="9.1796875" style="1"/>
    <col min="11535" max="11535" width="11.26953125" style="1" bestFit="1" customWidth="1"/>
    <col min="11536" max="11774" width="9.1796875" style="1"/>
    <col min="11775" max="11775" width="23.7265625" style="1" customWidth="1"/>
    <col min="11776" max="11790" width="9.1796875" style="1"/>
    <col min="11791" max="11791" width="11.26953125" style="1" bestFit="1" customWidth="1"/>
    <col min="11792" max="12030" width="9.1796875" style="1"/>
    <col min="12031" max="12031" width="23.7265625" style="1" customWidth="1"/>
    <col min="12032" max="12046" width="9.1796875" style="1"/>
    <col min="12047" max="12047" width="11.26953125" style="1" bestFit="1" customWidth="1"/>
    <col min="12048" max="12286" width="9.1796875" style="1"/>
    <col min="12287" max="12287" width="23.7265625" style="1" customWidth="1"/>
    <col min="12288" max="12302" width="9.1796875" style="1"/>
    <col min="12303" max="12303" width="11.26953125" style="1" bestFit="1" customWidth="1"/>
    <col min="12304" max="12542" width="9.1796875" style="1"/>
    <col min="12543" max="12543" width="23.7265625" style="1" customWidth="1"/>
    <col min="12544" max="12558" width="9.1796875" style="1"/>
    <col min="12559" max="12559" width="11.26953125" style="1" bestFit="1" customWidth="1"/>
    <col min="12560" max="12798" width="9.1796875" style="1"/>
    <col min="12799" max="12799" width="23.7265625" style="1" customWidth="1"/>
    <col min="12800" max="12814" width="9.1796875" style="1"/>
    <col min="12815" max="12815" width="11.26953125" style="1" bestFit="1" customWidth="1"/>
    <col min="12816" max="13054" width="9.1796875" style="1"/>
    <col min="13055" max="13055" width="23.7265625" style="1" customWidth="1"/>
    <col min="13056" max="13070" width="9.1796875" style="1"/>
    <col min="13071" max="13071" width="11.26953125" style="1" bestFit="1" customWidth="1"/>
    <col min="13072" max="13310" width="9.1796875" style="1"/>
    <col min="13311" max="13311" width="23.7265625" style="1" customWidth="1"/>
    <col min="13312" max="13326" width="9.1796875" style="1"/>
    <col min="13327" max="13327" width="11.26953125" style="1" bestFit="1" customWidth="1"/>
    <col min="13328" max="13566" width="9.1796875" style="1"/>
    <col min="13567" max="13567" width="23.7265625" style="1" customWidth="1"/>
    <col min="13568" max="13582" width="9.1796875" style="1"/>
    <col min="13583" max="13583" width="11.26953125" style="1" bestFit="1" customWidth="1"/>
    <col min="13584" max="13822" width="9.1796875" style="1"/>
    <col min="13823" max="13823" width="23.7265625" style="1" customWidth="1"/>
    <col min="13824" max="13838" width="9.1796875" style="1"/>
    <col min="13839" max="13839" width="11.26953125" style="1" bestFit="1" customWidth="1"/>
    <col min="13840" max="14078" width="9.1796875" style="1"/>
    <col min="14079" max="14079" width="23.7265625" style="1" customWidth="1"/>
    <col min="14080" max="14094" width="9.1796875" style="1"/>
    <col min="14095" max="14095" width="11.26953125" style="1" bestFit="1" customWidth="1"/>
    <col min="14096" max="14334" width="9.1796875" style="1"/>
    <col min="14335" max="14335" width="23.7265625" style="1" customWidth="1"/>
    <col min="14336" max="14350" width="9.1796875" style="1"/>
    <col min="14351" max="14351" width="11.26953125" style="1" bestFit="1" customWidth="1"/>
    <col min="14352" max="14590" width="9.1796875" style="1"/>
    <col min="14591" max="14591" width="23.7265625" style="1" customWidth="1"/>
    <col min="14592" max="14606" width="9.1796875" style="1"/>
    <col min="14607" max="14607" width="11.26953125" style="1" bestFit="1" customWidth="1"/>
    <col min="14608" max="14846" width="9.1796875" style="1"/>
    <col min="14847" max="14847" width="23.7265625" style="1" customWidth="1"/>
    <col min="14848" max="14862" width="9.1796875" style="1"/>
    <col min="14863" max="14863" width="11.26953125" style="1" bestFit="1" customWidth="1"/>
    <col min="14864" max="15102" width="9.1796875" style="1"/>
    <col min="15103" max="15103" width="23.7265625" style="1" customWidth="1"/>
    <col min="15104" max="15118" width="9.1796875" style="1"/>
    <col min="15119" max="15119" width="11.26953125" style="1" bestFit="1" customWidth="1"/>
    <col min="15120" max="15358" width="9.1796875" style="1"/>
    <col min="15359" max="15359" width="23.7265625" style="1" customWidth="1"/>
    <col min="15360" max="15374" width="9.1796875" style="1"/>
    <col min="15375" max="15375" width="11.26953125" style="1" bestFit="1" customWidth="1"/>
    <col min="15376" max="15614" width="9.1796875" style="1"/>
    <col min="15615" max="15615" width="23.7265625" style="1" customWidth="1"/>
    <col min="15616" max="15630" width="9.1796875" style="1"/>
    <col min="15631" max="15631" width="11.26953125" style="1" bestFit="1" customWidth="1"/>
    <col min="15632" max="15870" width="9.1796875" style="1"/>
    <col min="15871" max="15871" width="23.7265625" style="1" customWidth="1"/>
    <col min="15872" max="15886" width="9.1796875" style="1"/>
    <col min="15887" max="15887" width="11.26953125" style="1" bestFit="1" customWidth="1"/>
    <col min="15888" max="16126" width="9.1796875" style="1"/>
    <col min="16127" max="16127" width="23.7265625" style="1" customWidth="1"/>
    <col min="16128" max="16142" width="9.1796875" style="1"/>
    <col min="16143" max="16143" width="11.26953125" style="1" bestFit="1" customWidth="1"/>
    <col min="16144" max="16384" width="9.1796875" style="1"/>
  </cols>
  <sheetData>
    <row r="1" spans="1:22" ht="15.5" x14ac:dyDescent="0.35">
      <c r="A1" s="3" t="s">
        <v>116</v>
      </c>
      <c r="B1" s="5"/>
      <c r="C1" s="5"/>
      <c r="D1" s="4"/>
      <c r="E1" s="4"/>
      <c r="F1" s="4"/>
      <c r="G1" s="4"/>
      <c r="H1" s="4"/>
      <c r="I1" s="4"/>
      <c r="J1" s="4"/>
      <c r="K1" s="4"/>
      <c r="L1" s="4"/>
      <c r="M1"/>
      <c r="N1"/>
      <c r="O1"/>
      <c r="P1"/>
      <c r="Q1"/>
      <c r="R1"/>
      <c r="S1"/>
      <c r="T1"/>
      <c r="U1"/>
      <c r="V1"/>
    </row>
    <row r="2" spans="1:22" ht="14.5" x14ac:dyDescent="0.35">
      <c r="B2" s="5"/>
      <c r="C2" s="5"/>
      <c r="D2" s="4"/>
      <c r="E2" s="4"/>
      <c r="F2" s="4"/>
      <c r="G2" s="4"/>
      <c r="H2" s="4"/>
      <c r="I2" s="4"/>
      <c r="J2" s="4"/>
      <c r="K2" s="4"/>
      <c r="L2" s="4"/>
      <c r="M2"/>
      <c r="N2"/>
      <c r="O2"/>
      <c r="P2"/>
      <c r="Q2"/>
      <c r="R2"/>
      <c r="S2"/>
      <c r="T2"/>
      <c r="U2"/>
      <c r="V2"/>
    </row>
    <row r="3" spans="1:22" ht="15.5" x14ac:dyDescent="0.35">
      <c r="A3" s="6" t="s">
        <v>0</v>
      </c>
      <c r="B3" s="5"/>
      <c r="C3" s="5"/>
      <c r="D3" s="4"/>
      <c r="E3" s="35"/>
      <c r="F3" s="35"/>
      <c r="G3" s="4"/>
      <c r="H3" s="4"/>
      <c r="I3" s="4"/>
      <c r="J3" s="4"/>
      <c r="K3" s="35"/>
      <c r="L3" s="4"/>
      <c r="M3"/>
      <c r="N3"/>
      <c r="O3"/>
      <c r="P3"/>
      <c r="Q3"/>
      <c r="R3"/>
      <c r="S3"/>
      <c r="T3"/>
      <c r="U3"/>
      <c r="V3"/>
    </row>
    <row r="4" spans="1:22" ht="14.5" x14ac:dyDescent="0.35">
      <c r="A4" s="7"/>
      <c r="B4" s="8">
        <v>1990</v>
      </c>
      <c r="C4" s="8">
        <v>2000</v>
      </c>
      <c r="D4" s="8">
        <v>2010</v>
      </c>
      <c r="E4" s="8">
        <v>2011</v>
      </c>
      <c r="F4" s="8">
        <v>2012</v>
      </c>
      <c r="G4" s="8">
        <v>2013</v>
      </c>
      <c r="H4" s="8">
        <v>2014</v>
      </c>
      <c r="I4" s="8">
        <v>2015</v>
      </c>
      <c r="J4" s="8">
        <v>2016</v>
      </c>
      <c r="K4" s="8">
        <v>2017</v>
      </c>
      <c r="L4" s="8">
        <v>2018</v>
      </c>
      <c r="M4" s="8">
        <v>2019</v>
      </c>
      <c r="N4" s="8">
        <v>2020</v>
      </c>
      <c r="O4" s="8">
        <v>2021</v>
      </c>
      <c r="P4" s="8">
        <v>2022</v>
      </c>
      <c r="Q4" s="8">
        <v>2023</v>
      </c>
      <c r="V4"/>
    </row>
    <row r="5" spans="1:22" ht="14.5" x14ac:dyDescent="0.35">
      <c r="A5" s="9" t="s">
        <v>115</v>
      </c>
      <c r="B5" s="10">
        <v>6185</v>
      </c>
      <c r="C5" s="10">
        <v>6478</v>
      </c>
      <c r="D5" s="10">
        <v>6668</v>
      </c>
      <c r="E5" s="10">
        <v>6668</v>
      </c>
      <c r="F5" s="10">
        <v>6726</v>
      </c>
      <c r="G5" s="10">
        <v>6751</v>
      </c>
      <c r="H5" s="10">
        <v>6844.2</v>
      </c>
      <c r="I5" s="10">
        <v>6943</v>
      </c>
      <c r="J5" s="10">
        <v>6943</v>
      </c>
      <c r="K5" s="10">
        <v>6943</v>
      </c>
      <c r="L5" s="10">
        <v>6966</v>
      </c>
      <c r="M5" s="10">
        <v>6977</v>
      </c>
      <c r="N5" s="10">
        <v>6978</v>
      </c>
      <c r="O5" s="10">
        <v>7556</v>
      </c>
      <c r="P5" s="10">
        <v>7558</v>
      </c>
      <c r="Q5" s="10">
        <v>7561</v>
      </c>
      <c r="V5"/>
    </row>
    <row r="6" spans="1:22" ht="14.5" x14ac:dyDescent="0.35">
      <c r="A6" s="9" t="s">
        <v>2</v>
      </c>
      <c r="B6" s="10">
        <v>44742</v>
      </c>
      <c r="C6" s="10">
        <v>46556</v>
      </c>
      <c r="D6" s="10">
        <v>20856</v>
      </c>
      <c r="E6" s="10">
        <v>20773</v>
      </c>
      <c r="F6" s="10">
        <v>19861</v>
      </c>
      <c r="G6" s="10">
        <v>19920</v>
      </c>
      <c r="H6" s="10">
        <v>19894</v>
      </c>
      <c r="I6" s="10">
        <v>21686</v>
      </c>
      <c r="J6" s="10">
        <v>20786</v>
      </c>
      <c r="K6" s="10">
        <v>22399</v>
      </c>
      <c r="L6" s="10">
        <v>23335</v>
      </c>
      <c r="M6" s="10">
        <v>23305</v>
      </c>
      <c r="N6" s="10">
        <v>28307</v>
      </c>
      <c r="O6" s="10">
        <v>29562</v>
      </c>
      <c r="P6" s="10">
        <v>30044.712000000003</v>
      </c>
      <c r="Q6" s="10">
        <v>30193</v>
      </c>
      <c r="V6"/>
    </row>
    <row r="7" spans="1:22" ht="14.5" x14ac:dyDescent="0.35">
      <c r="A7" s="9" t="s">
        <v>3</v>
      </c>
      <c r="B7" s="10">
        <v>98396</v>
      </c>
      <c r="C7" s="10">
        <v>102076</v>
      </c>
      <c r="D7" s="10">
        <v>146280</v>
      </c>
      <c r="E7" s="10">
        <v>138968</v>
      </c>
      <c r="F7" s="10">
        <v>140973</v>
      </c>
      <c r="G7" s="10">
        <v>142333</v>
      </c>
      <c r="H7" s="10">
        <v>143047</v>
      </c>
      <c r="I7" s="10">
        <v>143053</v>
      </c>
      <c r="J7" s="10">
        <v>142632</v>
      </c>
      <c r="K7" s="10">
        <v>142139</v>
      </c>
      <c r="L7" s="10">
        <v>135691</v>
      </c>
      <c r="M7" s="10">
        <v>137283</v>
      </c>
      <c r="N7" s="10">
        <v>132626</v>
      </c>
      <c r="O7" s="10">
        <v>131011</v>
      </c>
      <c r="P7" s="10">
        <v>132234.04901000101</v>
      </c>
      <c r="Q7" s="10">
        <v>130600</v>
      </c>
      <c r="V7"/>
    </row>
    <row r="8" spans="1:22" ht="14.5" x14ac:dyDescent="0.35">
      <c r="A8" s="30" t="s">
        <v>4</v>
      </c>
      <c r="B8" s="11">
        <v>149323</v>
      </c>
      <c r="C8" s="11">
        <v>155110</v>
      </c>
      <c r="D8" s="11">
        <v>173804</v>
      </c>
      <c r="E8" s="11">
        <v>166409</v>
      </c>
      <c r="F8" s="11">
        <v>167560</v>
      </c>
      <c r="G8" s="11">
        <v>169004</v>
      </c>
      <c r="H8" s="11">
        <v>169785.2</v>
      </c>
      <c r="I8" s="11">
        <v>171682</v>
      </c>
      <c r="J8" s="11">
        <v>170361</v>
      </c>
      <c r="K8" s="11">
        <v>171481</v>
      </c>
      <c r="L8" s="11">
        <v>165992</v>
      </c>
      <c r="M8" s="11">
        <v>167565</v>
      </c>
      <c r="N8" s="11">
        <v>167911</v>
      </c>
      <c r="O8" s="11">
        <v>168129</v>
      </c>
      <c r="P8" s="11">
        <f>SUM(P5:P7)</f>
        <v>169836.76101000101</v>
      </c>
      <c r="Q8" s="11">
        <f>SUM(Q5:Q7)</f>
        <v>168354</v>
      </c>
      <c r="V8"/>
    </row>
    <row r="9" spans="1:22" x14ac:dyDescent="0.25">
      <c r="A9" s="88" t="s">
        <v>114</v>
      </c>
    </row>
    <row r="10" spans="1:22" ht="14.5" x14ac:dyDescent="0.35">
      <c r="A10" s="38" t="s">
        <v>5</v>
      </c>
      <c r="B10"/>
      <c r="C10" s="4"/>
      <c r="D10" s="4"/>
      <c r="E10" s="4"/>
      <c r="F10" s="4"/>
      <c r="G10" s="4"/>
      <c r="H10" s="4"/>
      <c r="I10" s="4"/>
      <c r="J10" s="4"/>
      <c r="K10" s="4"/>
      <c r="L10" s="12"/>
      <c r="M10"/>
      <c r="N10"/>
      <c r="O10"/>
      <c r="P10"/>
      <c r="Q10"/>
      <c r="R10"/>
      <c r="S10"/>
      <c r="T10"/>
      <c r="U10"/>
      <c r="V10"/>
    </row>
    <row r="11" spans="1:22" ht="14.5" x14ac:dyDescent="0.35">
      <c r="A11"/>
      <c r="B11"/>
      <c r="C11"/>
      <c r="D11"/>
      <c r="E11"/>
      <c r="F11"/>
      <c r="G11"/>
      <c r="H11"/>
      <c r="I11"/>
      <c r="J11"/>
      <c r="K11"/>
      <c r="L11"/>
      <c r="M11"/>
      <c r="N11" s="13"/>
      <c r="O11" s="14"/>
      <c r="P11"/>
      <c r="Q11"/>
      <c r="R11"/>
      <c r="S11"/>
      <c r="T11"/>
      <c r="U11"/>
      <c r="V11"/>
    </row>
    <row r="12" spans="1:22" ht="14.5" x14ac:dyDescent="0.35">
      <c r="B12"/>
      <c r="C12"/>
      <c r="D12"/>
      <c r="E12"/>
      <c r="F12"/>
      <c r="G12"/>
      <c r="H12"/>
      <c r="I12"/>
      <c r="J12"/>
      <c r="K12"/>
      <c r="L12" s="15"/>
      <c r="M12"/>
      <c r="N12"/>
      <c r="O12" s="16"/>
      <c r="P12"/>
      <c r="Q12"/>
      <c r="R12"/>
      <c r="S12" s="17"/>
      <c r="T12"/>
      <c r="U12"/>
      <c r="V12"/>
    </row>
    <row r="13" spans="1:22" ht="14.5" x14ac:dyDescent="0.35">
      <c r="A13"/>
      <c r="B13"/>
      <c r="C13"/>
      <c r="D13"/>
      <c r="E13"/>
      <c r="F13"/>
      <c r="G13"/>
      <c r="H13"/>
      <c r="I13"/>
      <c r="J13"/>
      <c r="K13"/>
      <c r="L13"/>
      <c r="M13" s="17"/>
      <c r="N13" s="17"/>
      <c r="O13"/>
      <c r="P13"/>
      <c r="Q13"/>
      <c r="R13"/>
      <c r="S13"/>
      <c r="T13"/>
      <c r="U13"/>
      <c r="V13"/>
    </row>
    <row r="14" spans="1:22" ht="15.5" x14ac:dyDescent="0.35">
      <c r="A14" s="3" t="s">
        <v>118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/>
      <c r="O14"/>
      <c r="P14"/>
      <c r="Q14"/>
      <c r="R14"/>
      <c r="S14"/>
      <c r="T14"/>
      <c r="U14"/>
      <c r="V14"/>
    </row>
    <row r="15" spans="1:22" ht="14.5" x14ac:dyDescent="0.35"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/>
      <c r="O15"/>
      <c r="P15"/>
      <c r="Q15"/>
      <c r="R15"/>
      <c r="S15"/>
      <c r="T15"/>
      <c r="U15"/>
      <c r="V15"/>
    </row>
    <row r="16" spans="1:22" ht="15.5" x14ac:dyDescent="0.35">
      <c r="A16" s="6" t="s">
        <v>6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/>
      <c r="O16"/>
      <c r="P16"/>
      <c r="Q16"/>
      <c r="R16"/>
      <c r="S16"/>
      <c r="T16"/>
      <c r="U16"/>
      <c r="V16"/>
    </row>
    <row r="17" spans="1:22" ht="14.5" x14ac:dyDescent="0.35">
      <c r="A17" s="7"/>
      <c r="B17" s="8">
        <v>1991</v>
      </c>
      <c r="C17" s="8">
        <v>2000</v>
      </c>
      <c r="D17" s="8">
        <v>2010</v>
      </c>
      <c r="E17" s="8">
        <v>2011</v>
      </c>
      <c r="F17" s="8">
        <v>2012</v>
      </c>
      <c r="G17" s="8">
        <v>2013</v>
      </c>
      <c r="H17" s="8">
        <v>2014</v>
      </c>
      <c r="I17" s="8">
        <v>2015</v>
      </c>
      <c r="J17" s="8">
        <v>2016</v>
      </c>
      <c r="K17" s="8">
        <v>2017</v>
      </c>
      <c r="L17" s="8">
        <v>2018</v>
      </c>
      <c r="M17" s="8">
        <v>2019</v>
      </c>
      <c r="N17" s="8">
        <v>2020</v>
      </c>
      <c r="O17" s="8">
        <v>2021</v>
      </c>
      <c r="P17" s="8">
        <v>2022</v>
      </c>
      <c r="Q17" s="8">
        <v>2023</v>
      </c>
      <c r="U17"/>
      <c r="V17"/>
    </row>
    <row r="18" spans="1:22" ht="14.5" x14ac:dyDescent="0.35">
      <c r="A18" s="39" t="s">
        <v>1</v>
      </c>
      <c r="B18" s="18">
        <v>100.2586903799515</v>
      </c>
      <c r="C18" s="18">
        <v>99.99691272266989</v>
      </c>
      <c r="D18" s="19">
        <v>100.10508932592703</v>
      </c>
      <c r="E18" s="19">
        <v>100</v>
      </c>
      <c r="F18" s="19">
        <v>100.86982603479304</v>
      </c>
      <c r="G18" s="19">
        <v>100.37169194171871</v>
      </c>
      <c r="H18" s="19">
        <v>101.38053621685677</v>
      </c>
      <c r="I18" s="19">
        <v>101.44355804915111</v>
      </c>
      <c r="J18" s="19">
        <v>100</v>
      </c>
      <c r="K18" s="19">
        <v>100</v>
      </c>
      <c r="L18" s="19">
        <v>100.33126890393203</v>
      </c>
      <c r="M18" s="19">
        <v>100.15790984783233</v>
      </c>
      <c r="N18" s="19">
        <v>100.01433280779706</v>
      </c>
      <c r="O18" s="19">
        <v>108.28317569504155</v>
      </c>
      <c r="P18" s="19">
        <v>100.02646903123346</v>
      </c>
      <c r="Q18" s="19">
        <v>100.0396930404869</v>
      </c>
      <c r="U18"/>
      <c r="V18"/>
    </row>
    <row r="19" spans="1:22" ht="14.5" x14ac:dyDescent="0.35">
      <c r="A19" s="9" t="s">
        <v>7</v>
      </c>
      <c r="B19" s="18">
        <v>100.74650216798533</v>
      </c>
      <c r="C19" s="18">
        <v>100.1579085507265</v>
      </c>
      <c r="D19" s="19">
        <v>107.64387096774193</v>
      </c>
      <c r="E19" s="19">
        <v>99.602032988108931</v>
      </c>
      <c r="F19" s="19">
        <v>95.609685649641364</v>
      </c>
      <c r="G19" s="19">
        <v>100.3</v>
      </c>
      <c r="H19" s="19">
        <v>99.869477911646584</v>
      </c>
      <c r="I19" s="19">
        <v>109.00774102744546</v>
      </c>
      <c r="J19" s="19">
        <v>95.849857050631755</v>
      </c>
      <c r="K19" s="19">
        <v>107.76003078995477</v>
      </c>
      <c r="L19" s="19">
        <v>104.17875798026697</v>
      </c>
      <c r="M19" s="19">
        <v>99.871437754446106</v>
      </c>
      <c r="N19" s="19">
        <v>121.46320532074661</v>
      </c>
      <c r="O19" s="19">
        <v>104.43353234182358</v>
      </c>
      <c r="P19" s="19">
        <v>101.6328800487112</v>
      </c>
      <c r="Q19" s="19">
        <v>100.49355773488524</v>
      </c>
      <c r="U19"/>
      <c r="V19"/>
    </row>
    <row r="20" spans="1:22" ht="14.5" x14ac:dyDescent="0.35">
      <c r="A20" s="9" t="s">
        <v>3</v>
      </c>
      <c r="B20" s="20">
        <v>101.1</v>
      </c>
      <c r="C20" s="19">
        <v>99.482491447951887</v>
      </c>
      <c r="D20" s="19">
        <v>103.08813372986229</v>
      </c>
      <c r="E20" s="19">
        <v>95.001367240907854</v>
      </c>
      <c r="F20" s="19">
        <v>101.44277819354095</v>
      </c>
      <c r="G20" s="19">
        <v>100.96472374142567</v>
      </c>
      <c r="H20" s="19">
        <v>100.50164051906445</v>
      </c>
      <c r="I20" s="19">
        <v>100.00419442560838</v>
      </c>
      <c r="J20" s="19">
        <v>99.7057034805282</v>
      </c>
      <c r="K20" s="19">
        <v>99.654355263895894</v>
      </c>
      <c r="L20" s="19">
        <v>95.463595494551114</v>
      </c>
      <c r="M20" s="19">
        <v>101.17325393725449</v>
      </c>
      <c r="N20" s="19">
        <v>96.607737301778073</v>
      </c>
      <c r="O20" s="19">
        <v>98.782290048708404</v>
      </c>
      <c r="P20" s="19">
        <v>100.93354680904734</v>
      </c>
      <c r="Q20" s="19">
        <v>99.138611410201278</v>
      </c>
      <c r="U20"/>
      <c r="V20"/>
    </row>
    <row r="21" spans="1:22" ht="14.5" x14ac:dyDescent="0.35">
      <c r="A21" s="29" t="s">
        <v>4</v>
      </c>
      <c r="B21" s="21">
        <v>101</v>
      </c>
      <c r="C21" s="22">
        <v>99.705723163790978</v>
      </c>
      <c r="D21" s="22">
        <v>103.49542082008408</v>
      </c>
      <c r="E21" s="22">
        <v>95.745207244942577</v>
      </c>
      <c r="F21" s="22">
        <v>100.69166932076992</v>
      </c>
      <c r="G21" s="22">
        <v>100.86178085461923</v>
      </c>
      <c r="H21" s="22">
        <v>100.46223758017562</v>
      </c>
      <c r="I21" s="22">
        <v>101.11717629098413</v>
      </c>
      <c r="J21" s="22">
        <v>99.230554164094073</v>
      </c>
      <c r="K21" s="22">
        <v>100.65742746285828</v>
      </c>
      <c r="L21" s="22">
        <v>96.799062286783951</v>
      </c>
      <c r="M21" s="22">
        <v>100.94763603065209</v>
      </c>
      <c r="N21" s="22">
        <v>100.206487034882</v>
      </c>
      <c r="O21" s="22">
        <v>100.12983068411241</v>
      </c>
      <c r="P21" s="22">
        <v>101.01574446407282</v>
      </c>
      <c r="Q21" s="22">
        <v>99.418405647795623</v>
      </c>
      <c r="U21"/>
      <c r="V21"/>
    </row>
    <row r="22" spans="1:22" ht="14.5" x14ac:dyDescent="0.35">
      <c r="A22" s="38" t="s">
        <v>5</v>
      </c>
      <c r="B22"/>
      <c r="C22" s="18"/>
      <c r="D22" s="18"/>
      <c r="E22" s="18"/>
      <c r="F22" s="18"/>
      <c r="G22" s="18"/>
      <c r="H22" s="18"/>
      <c r="I22" s="18"/>
      <c r="J22" s="9"/>
      <c r="K22" s="9"/>
      <c r="L22" s="9"/>
      <c r="M22" s="9"/>
      <c r="N22"/>
      <c r="O22"/>
      <c r="P22"/>
      <c r="Q22"/>
      <c r="R22"/>
      <c r="S22"/>
      <c r="T22"/>
      <c r="U22" s="17"/>
      <c r="V22"/>
    </row>
    <row r="23" spans="1:22" ht="14.5" x14ac:dyDescent="0.35">
      <c r="A23" s="9"/>
      <c r="B23" s="18"/>
      <c r="C23" s="18"/>
      <c r="D23" s="18"/>
      <c r="E23" s="18"/>
      <c r="F23" s="18"/>
      <c r="G23" s="18"/>
      <c r="H23" s="18"/>
      <c r="I23" s="18"/>
      <c r="J23" s="9"/>
      <c r="K23" s="9"/>
      <c r="L23" s="9"/>
      <c r="M23" s="9"/>
      <c r="N23"/>
      <c r="O23"/>
      <c r="P23"/>
      <c r="Q23"/>
      <c r="R23"/>
      <c r="S23"/>
      <c r="T23"/>
      <c r="U23"/>
      <c r="V23"/>
    </row>
    <row r="24" spans="1:22" ht="14.5" x14ac:dyDescent="0.3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</row>
    <row r="25" spans="1:22" ht="14.5" x14ac:dyDescent="0.3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</row>
    <row r="26" spans="1:22" ht="14.5" x14ac:dyDescent="0.3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</row>
    <row r="27" spans="1:22" ht="15.5" x14ac:dyDescent="0.35">
      <c r="A27" s="3" t="s">
        <v>117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/>
      <c r="N27"/>
      <c r="O27"/>
      <c r="P27"/>
      <c r="Q27"/>
      <c r="R27"/>
      <c r="S27"/>
      <c r="T27"/>
      <c r="U27"/>
      <c r="V27"/>
    </row>
    <row r="28" spans="1:22" ht="14.5" x14ac:dyDescent="0.35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/>
      <c r="N28"/>
      <c r="O28"/>
      <c r="P28"/>
      <c r="Q28"/>
      <c r="R28"/>
      <c r="S28"/>
      <c r="T28"/>
      <c r="U28"/>
      <c r="V28"/>
    </row>
    <row r="29" spans="1:22" ht="15.5" x14ac:dyDescent="0.35">
      <c r="A29" s="6" t="s">
        <v>8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/>
      <c r="N29"/>
      <c r="O29"/>
      <c r="P29"/>
      <c r="Q29"/>
      <c r="R29"/>
      <c r="S29"/>
      <c r="T29"/>
      <c r="U29"/>
      <c r="V29"/>
    </row>
    <row r="30" spans="1:22" ht="14.5" x14ac:dyDescent="0.35">
      <c r="A30" s="7"/>
      <c r="B30" s="8">
        <v>1990</v>
      </c>
      <c r="C30" s="8">
        <v>2000</v>
      </c>
      <c r="D30" s="8">
        <v>2010</v>
      </c>
      <c r="E30" s="8">
        <v>2011</v>
      </c>
      <c r="F30" s="8">
        <v>2012</v>
      </c>
      <c r="G30" s="8">
        <v>2013</v>
      </c>
      <c r="H30" s="8">
        <v>2014</v>
      </c>
      <c r="I30" s="8">
        <v>2015</v>
      </c>
      <c r="J30" s="8">
        <v>2016</v>
      </c>
      <c r="K30" s="8">
        <v>2017</v>
      </c>
      <c r="L30" s="8">
        <v>2018</v>
      </c>
      <c r="M30" s="8">
        <v>2019</v>
      </c>
      <c r="N30" s="8">
        <v>2020</v>
      </c>
      <c r="O30" s="8">
        <v>2021</v>
      </c>
      <c r="P30" s="8">
        <v>2022</v>
      </c>
      <c r="Q30" s="8">
        <v>2023</v>
      </c>
      <c r="V30"/>
    </row>
    <row r="31" spans="1:22" ht="14.5" x14ac:dyDescent="0.35">
      <c r="A31" s="39" t="s">
        <v>1</v>
      </c>
      <c r="B31" s="18">
        <v>95.476999073788207</v>
      </c>
      <c r="C31" s="18">
        <v>100</v>
      </c>
      <c r="D31" s="18">
        <v>102.93300401358445</v>
      </c>
      <c r="E31" s="18">
        <v>102.93300401358445</v>
      </c>
      <c r="F31" s="18">
        <v>103.82834208088916</v>
      </c>
      <c r="G31" s="18">
        <v>104.21426366162396</v>
      </c>
      <c r="H31" s="18">
        <v>105.65297931460327</v>
      </c>
      <c r="I31" s="18">
        <v>107.17814140166718</v>
      </c>
      <c r="J31" s="18">
        <v>107.17814140166718</v>
      </c>
      <c r="K31" s="18">
        <v>107.17814140166718</v>
      </c>
      <c r="L31" s="18">
        <v>107.5331892559432</v>
      </c>
      <c r="M31" s="18">
        <v>107.70299475146649</v>
      </c>
      <c r="N31" s="18">
        <v>107.7184316146959</v>
      </c>
      <c r="O31" s="18">
        <v>116.64093856128434</v>
      </c>
      <c r="P31" s="18">
        <v>116.67181228774312</v>
      </c>
      <c r="Q31" s="18">
        <v>116.71812287743131</v>
      </c>
      <c r="V31"/>
    </row>
    <row r="32" spans="1:22" ht="14.5" x14ac:dyDescent="0.35">
      <c r="A32" s="9" t="s">
        <v>7</v>
      </c>
      <c r="B32" s="18">
        <v>96.103617149239625</v>
      </c>
      <c r="C32" s="18">
        <v>100</v>
      </c>
      <c r="D32" s="18">
        <v>44.797663029469888</v>
      </c>
      <c r="E32" s="18">
        <v>44.619383108514477</v>
      </c>
      <c r="F32" s="18">
        <v>42.660451928859864</v>
      </c>
      <c r="G32" s="18">
        <v>42.787181029298047</v>
      </c>
      <c r="H32" s="18">
        <v>42.731334307071059</v>
      </c>
      <c r="I32" s="18">
        <v>46.580462239023973</v>
      </c>
      <c r="J32" s="18">
        <v>44.647306469627971</v>
      </c>
      <c r="K32" s="18">
        <v>48.111951198556582</v>
      </c>
      <c r="L32" s="18">
        <v>50.122433198728409</v>
      </c>
      <c r="M32" s="18">
        <v>50.057994673081886</v>
      </c>
      <c r="N32" s="18">
        <v>60.802044849213857</v>
      </c>
      <c r="O32" s="18">
        <v>63.497723172093821</v>
      </c>
      <c r="P32" s="18">
        <v>64.534564825156806</v>
      </c>
      <c r="Q32" s="18">
        <v>64.853080161525895</v>
      </c>
      <c r="V32"/>
    </row>
    <row r="33" spans="1:22" ht="14.5" x14ac:dyDescent="0.35">
      <c r="A33" s="9" t="s">
        <v>3</v>
      </c>
      <c r="B33" s="18">
        <v>96.394843058113565</v>
      </c>
      <c r="C33" s="18">
        <v>100</v>
      </c>
      <c r="D33" s="18">
        <v>143.30498843998589</v>
      </c>
      <c r="E33" s="18">
        <v>136.14169834241153</v>
      </c>
      <c r="F33" s="18">
        <v>138.10592107841217</v>
      </c>
      <c r="G33" s="18">
        <v>139.43826168737019</v>
      </c>
      <c r="H33" s="18">
        <v>140.13774050707318</v>
      </c>
      <c r="I33" s="18">
        <v>140.14361848034798</v>
      </c>
      <c r="J33" s="18">
        <v>139.73118068889846</v>
      </c>
      <c r="K33" s="18">
        <v>139.24820721815118</v>
      </c>
      <c r="L33" s="18">
        <v>132.93134527215017</v>
      </c>
      <c r="M33" s="18">
        <v>134.49096751440104</v>
      </c>
      <c r="N33" s="18">
        <v>129.92868059093226</v>
      </c>
      <c r="O33" s="18">
        <v>128.34652611779458</v>
      </c>
      <c r="P33" s="18">
        <v>129.54470101689037</v>
      </c>
      <c r="Q33" s="18">
        <v>128.42881774364199</v>
      </c>
      <c r="V33"/>
    </row>
    <row r="34" spans="1:22" ht="14.5" x14ac:dyDescent="0.35">
      <c r="A34" s="29" t="s">
        <v>4</v>
      </c>
      <c r="B34" s="22">
        <v>96.26909934884921</v>
      </c>
      <c r="C34" s="22">
        <v>100</v>
      </c>
      <c r="D34" s="22">
        <v>112.05209206369673</v>
      </c>
      <c r="E34" s="22">
        <v>107.28450776868029</v>
      </c>
      <c r="F34" s="22">
        <v>108.02656179485525</v>
      </c>
      <c r="G34" s="22">
        <v>108.95751402230675</v>
      </c>
      <c r="H34" s="22">
        <v>109.46115659854298</v>
      </c>
      <c r="I34" s="22">
        <v>110.68403068789891</v>
      </c>
      <c r="J34" s="22">
        <v>109.83237702275804</v>
      </c>
      <c r="K34" s="22">
        <v>110.55444523241572</v>
      </c>
      <c r="L34" s="22">
        <v>107.01566630133455</v>
      </c>
      <c r="M34" s="22">
        <v>108.02978531364838</v>
      </c>
      <c r="N34" s="22">
        <v>108.2528528141319</v>
      </c>
      <c r="O34" s="22">
        <v>100.12983068411241</v>
      </c>
      <c r="P34" s="22">
        <v>109.49439817548901</v>
      </c>
      <c r="Q34" s="22">
        <v>108.8575849397202</v>
      </c>
      <c r="V34"/>
    </row>
    <row r="35" spans="1:22" ht="14.5" x14ac:dyDescent="0.35">
      <c r="A35" s="38" t="s">
        <v>5</v>
      </c>
      <c r="B35"/>
      <c r="C35"/>
      <c r="D35" s="18"/>
      <c r="E35" s="18"/>
      <c r="F35" s="18"/>
      <c r="G35" s="18"/>
      <c r="H35" s="18"/>
      <c r="I35" s="18"/>
      <c r="J35" s="9"/>
      <c r="K35" s="9"/>
      <c r="L35" s="9"/>
      <c r="M35"/>
      <c r="N35"/>
      <c r="O35"/>
      <c r="P35"/>
      <c r="Q35"/>
      <c r="R35"/>
      <c r="S35"/>
      <c r="T35"/>
      <c r="U35"/>
      <c r="V35"/>
    </row>
    <row r="36" spans="1:22" ht="14.5" x14ac:dyDescent="0.35">
      <c r="A36" s="9"/>
      <c r="B36" s="18"/>
      <c r="C36" s="18"/>
      <c r="D36" s="18"/>
      <c r="E36" s="18"/>
      <c r="F36" s="18"/>
      <c r="G36" s="18"/>
      <c r="H36" s="18"/>
      <c r="I36" s="18"/>
      <c r="J36" s="9"/>
      <c r="K36" s="9"/>
      <c r="L36" s="9"/>
      <c r="M36"/>
      <c r="N36"/>
      <c r="O36"/>
      <c r="P36"/>
      <c r="Q36"/>
      <c r="R36"/>
      <c r="S36"/>
      <c r="T36"/>
      <c r="U36"/>
      <c r="V36"/>
    </row>
    <row r="38" spans="1:22" x14ac:dyDescent="0.25">
      <c r="H38" s="2"/>
    </row>
  </sheetData>
  <pageMargins left="0.2" right="0.2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S59"/>
  <sheetViews>
    <sheetView topLeftCell="A13" zoomScaleNormal="100" workbookViewId="0"/>
  </sheetViews>
  <sheetFormatPr defaultRowHeight="14.5" x14ac:dyDescent="0.35"/>
  <cols>
    <col min="1" max="1" width="26" style="1" customWidth="1"/>
    <col min="2" max="10" width="8.81640625" style="1"/>
    <col min="11" max="11" width="10" style="1" customWidth="1"/>
    <col min="12" max="12" width="10.54296875" style="1" customWidth="1"/>
    <col min="13" max="13" width="11" style="1" customWidth="1"/>
    <col min="14" max="14" width="9.1796875" style="1"/>
    <col min="15" max="15" width="9.54296875" style="1" bestFit="1" customWidth="1"/>
    <col min="16" max="16" width="17.81640625" style="1" bestFit="1" customWidth="1"/>
    <col min="17" max="18" width="9.54296875" style="1" customWidth="1"/>
    <col min="19" max="23" width="9.453125" bestFit="1" customWidth="1"/>
    <col min="24" max="24" width="10.26953125" bestFit="1" customWidth="1"/>
    <col min="25" max="27" width="9.453125" bestFit="1" customWidth="1"/>
    <col min="46" max="177" width="9.1796875" style="1"/>
    <col min="178" max="178" width="17.54296875" style="1" customWidth="1"/>
    <col min="179" max="179" width="10" style="1" customWidth="1"/>
    <col min="180" max="180" width="12.453125" style="1" customWidth="1"/>
    <col min="181" max="181" width="10" style="1" customWidth="1"/>
    <col min="182" max="182" width="11.54296875" style="1" bestFit="1" customWidth="1"/>
    <col min="183" max="184" width="11.453125" style="1" bestFit="1" customWidth="1"/>
    <col min="185" max="185" width="11.26953125" style="1" bestFit="1" customWidth="1"/>
    <col min="186" max="186" width="10.81640625" style="1" customWidth="1"/>
    <col min="187" max="188" width="9.26953125" style="1" bestFit="1" customWidth="1"/>
    <col min="189" max="189" width="11.54296875" style="1" bestFit="1" customWidth="1"/>
    <col min="190" max="190" width="13.1796875" style="1" bestFit="1" customWidth="1"/>
    <col min="191" max="191" width="9.453125" style="1" bestFit="1" customWidth="1"/>
    <col min="192" max="192" width="10.453125" style="1" bestFit="1" customWidth="1"/>
    <col min="193" max="193" width="9.453125" style="1" bestFit="1" customWidth="1"/>
    <col min="194" max="194" width="9.26953125" style="1" customWidth="1"/>
    <col min="195" max="195" width="10.453125" style="1" bestFit="1" customWidth="1"/>
    <col min="196" max="196" width="11.81640625" style="1" bestFit="1" customWidth="1"/>
    <col min="197" max="197" width="9.26953125" style="1" bestFit="1" customWidth="1"/>
    <col min="198" max="199" width="11.81640625" style="1" bestFit="1" customWidth="1"/>
    <col min="200" max="201" width="11.81640625" style="1" customWidth="1"/>
    <col min="202" max="202" width="13.453125" style="1" customWidth="1"/>
    <col min="203" max="203" width="9.26953125" style="1" bestFit="1" customWidth="1"/>
    <col min="204" max="204" width="9.81640625" style="1" bestFit="1" customWidth="1"/>
    <col min="205" max="205" width="11.26953125" style="1" bestFit="1" customWidth="1"/>
    <col min="206" max="206" width="10.26953125" style="1" bestFit="1" customWidth="1"/>
    <col min="207" max="207" width="19.26953125" style="1" customWidth="1"/>
    <col min="208" max="208" width="11.26953125" style="1" customWidth="1"/>
    <col min="209" max="209" width="10.26953125" style="1" bestFit="1" customWidth="1"/>
    <col min="210" max="210" width="11.54296875" style="1" customWidth="1"/>
    <col min="211" max="211" width="11.81640625" style="1" customWidth="1"/>
    <col min="212" max="212" width="10.26953125" style="1" bestFit="1" customWidth="1"/>
    <col min="213" max="213" width="9.26953125" style="1" bestFit="1" customWidth="1"/>
    <col min="214" max="214" width="11" style="1" customWidth="1"/>
    <col min="215" max="216" width="10.1796875" style="1" customWidth="1"/>
    <col min="217" max="217" width="12" style="1" customWidth="1"/>
    <col min="218" max="218" width="12.81640625" style="1" customWidth="1"/>
    <col min="219" max="219" width="12" style="1" customWidth="1"/>
    <col min="220" max="222" width="9.1796875" style="1"/>
    <col min="223" max="223" width="18.453125" style="1" customWidth="1"/>
    <col min="224" max="232" width="9.1796875" style="1"/>
    <col min="233" max="235" width="9.81640625" style="1" customWidth="1"/>
    <col min="236" max="239" width="9.1796875" style="1"/>
    <col min="240" max="240" width="16.453125" style="1" customWidth="1"/>
    <col min="241" max="249" width="9.1796875" style="1"/>
    <col min="250" max="250" width="9.7265625" style="1" customWidth="1"/>
    <col min="251" max="251" width="9.81640625" style="1" customWidth="1"/>
    <col min="252" max="252" width="10" style="1" customWidth="1"/>
    <col min="253" max="256" width="9.1796875" style="1"/>
    <col min="257" max="257" width="19.453125" style="1" customWidth="1"/>
    <col min="258" max="266" width="9.1796875" style="1"/>
    <col min="267" max="267" width="10" style="1" customWidth="1"/>
    <col min="268" max="268" width="10.54296875" style="1" customWidth="1"/>
    <col min="269" max="269" width="11" style="1" customWidth="1"/>
    <col min="270" max="433" width="9.1796875" style="1"/>
    <col min="434" max="434" width="17.54296875" style="1" customWidth="1"/>
    <col min="435" max="435" width="10" style="1" customWidth="1"/>
    <col min="436" max="436" width="12.453125" style="1" customWidth="1"/>
    <col min="437" max="437" width="10" style="1" customWidth="1"/>
    <col min="438" max="438" width="11.54296875" style="1" bestFit="1" customWidth="1"/>
    <col min="439" max="440" width="11.453125" style="1" bestFit="1" customWidth="1"/>
    <col min="441" max="441" width="11.26953125" style="1" bestFit="1" customWidth="1"/>
    <col min="442" max="442" width="10.81640625" style="1" customWidth="1"/>
    <col min="443" max="444" width="9.26953125" style="1" bestFit="1" customWidth="1"/>
    <col min="445" max="445" width="11.54296875" style="1" bestFit="1" customWidth="1"/>
    <col min="446" max="446" width="13.1796875" style="1" bestFit="1" customWidth="1"/>
    <col min="447" max="447" width="9.453125" style="1" bestFit="1" customWidth="1"/>
    <col min="448" max="448" width="10.453125" style="1" bestFit="1" customWidth="1"/>
    <col min="449" max="449" width="9.453125" style="1" bestFit="1" customWidth="1"/>
    <col min="450" max="450" width="9.26953125" style="1" customWidth="1"/>
    <col min="451" max="451" width="10.453125" style="1" bestFit="1" customWidth="1"/>
    <col min="452" max="452" width="11.81640625" style="1" bestFit="1" customWidth="1"/>
    <col min="453" max="453" width="9.26953125" style="1" bestFit="1" customWidth="1"/>
    <col min="454" max="455" width="11.81640625" style="1" bestFit="1" customWidth="1"/>
    <col min="456" max="457" width="11.81640625" style="1" customWidth="1"/>
    <col min="458" max="458" width="13.453125" style="1" customWidth="1"/>
    <col min="459" max="459" width="9.26953125" style="1" bestFit="1" customWidth="1"/>
    <col min="460" max="460" width="9.81640625" style="1" bestFit="1" customWidth="1"/>
    <col min="461" max="461" width="11.26953125" style="1" bestFit="1" customWidth="1"/>
    <col min="462" max="462" width="10.26953125" style="1" bestFit="1" customWidth="1"/>
    <col min="463" max="463" width="19.26953125" style="1" customWidth="1"/>
    <col min="464" max="464" width="11.26953125" style="1" customWidth="1"/>
    <col min="465" max="465" width="10.26953125" style="1" bestFit="1" customWidth="1"/>
    <col min="466" max="466" width="11.54296875" style="1" customWidth="1"/>
    <col min="467" max="467" width="11.81640625" style="1" customWidth="1"/>
    <col min="468" max="468" width="10.26953125" style="1" bestFit="1" customWidth="1"/>
    <col min="469" max="469" width="9.26953125" style="1" bestFit="1" customWidth="1"/>
    <col min="470" max="470" width="11" style="1" customWidth="1"/>
    <col min="471" max="472" width="10.1796875" style="1" customWidth="1"/>
    <col min="473" max="473" width="12" style="1" customWidth="1"/>
    <col min="474" max="474" width="12.81640625" style="1" customWidth="1"/>
    <col min="475" max="475" width="12" style="1" customWidth="1"/>
    <col min="476" max="478" width="9.1796875" style="1"/>
    <col min="479" max="479" width="18.453125" style="1" customWidth="1"/>
    <col min="480" max="488" width="9.1796875" style="1"/>
    <col min="489" max="491" width="9.81640625" style="1" customWidth="1"/>
    <col min="492" max="495" width="9.1796875" style="1"/>
    <col min="496" max="496" width="16.453125" style="1" customWidth="1"/>
    <col min="497" max="505" width="9.1796875" style="1"/>
    <col min="506" max="506" width="9.7265625" style="1" customWidth="1"/>
    <col min="507" max="507" width="9.81640625" style="1" customWidth="1"/>
    <col min="508" max="508" width="10" style="1" customWidth="1"/>
    <col min="509" max="512" width="9.1796875" style="1"/>
    <col min="513" max="513" width="19.453125" style="1" customWidth="1"/>
    <col min="514" max="522" width="9.1796875" style="1"/>
    <col min="523" max="523" width="10" style="1" customWidth="1"/>
    <col min="524" max="524" width="10.54296875" style="1" customWidth="1"/>
    <col min="525" max="525" width="11" style="1" customWidth="1"/>
    <col min="526" max="689" width="9.1796875" style="1"/>
    <col min="690" max="690" width="17.54296875" style="1" customWidth="1"/>
    <col min="691" max="691" width="10" style="1" customWidth="1"/>
    <col min="692" max="692" width="12.453125" style="1" customWidth="1"/>
    <col min="693" max="693" width="10" style="1" customWidth="1"/>
    <col min="694" max="694" width="11.54296875" style="1" bestFit="1" customWidth="1"/>
    <col min="695" max="696" width="11.453125" style="1" bestFit="1" customWidth="1"/>
    <col min="697" max="697" width="11.26953125" style="1" bestFit="1" customWidth="1"/>
    <col min="698" max="698" width="10.81640625" style="1" customWidth="1"/>
    <col min="699" max="700" width="9.26953125" style="1" bestFit="1" customWidth="1"/>
    <col min="701" max="701" width="11.54296875" style="1" bestFit="1" customWidth="1"/>
    <col min="702" max="702" width="13.1796875" style="1" bestFit="1" customWidth="1"/>
    <col min="703" max="703" width="9.453125" style="1" bestFit="1" customWidth="1"/>
    <col min="704" max="704" width="10.453125" style="1" bestFit="1" customWidth="1"/>
    <col min="705" max="705" width="9.453125" style="1" bestFit="1" customWidth="1"/>
    <col min="706" max="706" width="9.26953125" style="1" customWidth="1"/>
    <col min="707" max="707" width="10.453125" style="1" bestFit="1" customWidth="1"/>
    <col min="708" max="708" width="11.81640625" style="1" bestFit="1" customWidth="1"/>
    <col min="709" max="709" width="9.26953125" style="1" bestFit="1" customWidth="1"/>
    <col min="710" max="711" width="11.81640625" style="1" bestFit="1" customWidth="1"/>
    <col min="712" max="713" width="11.81640625" style="1" customWidth="1"/>
    <col min="714" max="714" width="13.453125" style="1" customWidth="1"/>
    <col min="715" max="715" width="9.26953125" style="1" bestFit="1" customWidth="1"/>
    <col min="716" max="716" width="9.81640625" style="1" bestFit="1" customWidth="1"/>
    <col min="717" max="717" width="11.26953125" style="1" bestFit="1" customWidth="1"/>
    <col min="718" max="718" width="10.26953125" style="1" bestFit="1" customWidth="1"/>
    <col min="719" max="719" width="19.26953125" style="1" customWidth="1"/>
    <col min="720" max="720" width="11.26953125" style="1" customWidth="1"/>
    <col min="721" max="721" width="10.26953125" style="1" bestFit="1" customWidth="1"/>
    <col min="722" max="722" width="11.54296875" style="1" customWidth="1"/>
    <col min="723" max="723" width="11.81640625" style="1" customWidth="1"/>
    <col min="724" max="724" width="10.26953125" style="1" bestFit="1" customWidth="1"/>
    <col min="725" max="725" width="9.26953125" style="1" bestFit="1" customWidth="1"/>
    <col min="726" max="726" width="11" style="1" customWidth="1"/>
    <col min="727" max="728" width="10.1796875" style="1" customWidth="1"/>
    <col min="729" max="729" width="12" style="1" customWidth="1"/>
    <col min="730" max="730" width="12.81640625" style="1" customWidth="1"/>
    <col min="731" max="731" width="12" style="1" customWidth="1"/>
    <col min="732" max="734" width="9.1796875" style="1"/>
    <col min="735" max="735" width="18.453125" style="1" customWidth="1"/>
    <col min="736" max="744" width="9.1796875" style="1"/>
    <col min="745" max="747" width="9.81640625" style="1" customWidth="1"/>
    <col min="748" max="751" width="9.1796875" style="1"/>
    <col min="752" max="752" width="16.453125" style="1" customWidth="1"/>
    <col min="753" max="761" width="9.1796875" style="1"/>
    <col min="762" max="762" width="9.7265625" style="1" customWidth="1"/>
    <col min="763" max="763" width="9.81640625" style="1" customWidth="1"/>
    <col min="764" max="764" width="10" style="1" customWidth="1"/>
    <col min="765" max="768" width="9.1796875" style="1"/>
    <col min="769" max="769" width="19.453125" style="1" customWidth="1"/>
    <col min="770" max="778" width="9.1796875" style="1"/>
    <col min="779" max="779" width="10" style="1" customWidth="1"/>
    <col min="780" max="780" width="10.54296875" style="1" customWidth="1"/>
    <col min="781" max="781" width="11" style="1" customWidth="1"/>
    <col min="782" max="945" width="9.1796875" style="1"/>
    <col min="946" max="946" width="17.54296875" style="1" customWidth="1"/>
    <col min="947" max="947" width="10" style="1" customWidth="1"/>
    <col min="948" max="948" width="12.453125" style="1" customWidth="1"/>
    <col min="949" max="949" width="10" style="1" customWidth="1"/>
    <col min="950" max="950" width="11.54296875" style="1" bestFit="1" customWidth="1"/>
    <col min="951" max="952" width="11.453125" style="1" bestFit="1" customWidth="1"/>
    <col min="953" max="953" width="11.26953125" style="1" bestFit="1" customWidth="1"/>
    <col min="954" max="954" width="10.81640625" style="1" customWidth="1"/>
    <col min="955" max="956" width="9.26953125" style="1" bestFit="1" customWidth="1"/>
    <col min="957" max="957" width="11.54296875" style="1" bestFit="1" customWidth="1"/>
    <col min="958" max="958" width="13.1796875" style="1" bestFit="1" customWidth="1"/>
    <col min="959" max="959" width="9.453125" style="1" bestFit="1" customWidth="1"/>
    <col min="960" max="960" width="10.453125" style="1" bestFit="1" customWidth="1"/>
    <col min="961" max="961" width="9.453125" style="1" bestFit="1" customWidth="1"/>
    <col min="962" max="962" width="9.26953125" style="1" customWidth="1"/>
    <col min="963" max="963" width="10.453125" style="1" bestFit="1" customWidth="1"/>
    <col min="964" max="964" width="11.81640625" style="1" bestFit="1" customWidth="1"/>
    <col min="965" max="965" width="9.26953125" style="1" bestFit="1" customWidth="1"/>
    <col min="966" max="967" width="11.81640625" style="1" bestFit="1" customWidth="1"/>
    <col min="968" max="969" width="11.81640625" style="1" customWidth="1"/>
    <col min="970" max="970" width="13.453125" style="1" customWidth="1"/>
    <col min="971" max="971" width="9.26953125" style="1" bestFit="1" customWidth="1"/>
    <col min="972" max="972" width="9.81640625" style="1" bestFit="1" customWidth="1"/>
    <col min="973" max="973" width="11.26953125" style="1" bestFit="1" customWidth="1"/>
    <col min="974" max="974" width="10.26953125" style="1" bestFit="1" customWidth="1"/>
    <col min="975" max="975" width="19.26953125" style="1" customWidth="1"/>
    <col min="976" max="976" width="11.26953125" style="1" customWidth="1"/>
    <col min="977" max="977" width="10.26953125" style="1" bestFit="1" customWidth="1"/>
    <col min="978" max="978" width="11.54296875" style="1" customWidth="1"/>
    <col min="979" max="979" width="11.81640625" style="1" customWidth="1"/>
    <col min="980" max="980" width="10.26953125" style="1" bestFit="1" customWidth="1"/>
    <col min="981" max="981" width="9.26953125" style="1" bestFit="1" customWidth="1"/>
    <col min="982" max="982" width="11" style="1" customWidth="1"/>
    <col min="983" max="984" width="10.1796875" style="1" customWidth="1"/>
    <col min="985" max="985" width="12" style="1" customWidth="1"/>
    <col min="986" max="986" width="12.81640625" style="1" customWidth="1"/>
    <col min="987" max="987" width="12" style="1" customWidth="1"/>
    <col min="988" max="990" width="9.1796875" style="1"/>
    <col min="991" max="991" width="18.453125" style="1" customWidth="1"/>
    <col min="992" max="1000" width="9.1796875" style="1"/>
    <col min="1001" max="1003" width="9.81640625" style="1" customWidth="1"/>
    <col min="1004" max="1007" width="9.1796875" style="1"/>
    <col min="1008" max="1008" width="16.453125" style="1" customWidth="1"/>
    <col min="1009" max="1017" width="9.1796875" style="1"/>
    <col min="1018" max="1018" width="9.7265625" style="1" customWidth="1"/>
    <col min="1019" max="1019" width="9.81640625" style="1" customWidth="1"/>
    <col min="1020" max="1020" width="10" style="1" customWidth="1"/>
    <col min="1021" max="1024" width="9.1796875" style="1"/>
    <col min="1025" max="1025" width="19.453125" style="1" customWidth="1"/>
    <col min="1026" max="1034" width="9.1796875" style="1"/>
    <col min="1035" max="1035" width="10" style="1" customWidth="1"/>
    <col min="1036" max="1036" width="10.54296875" style="1" customWidth="1"/>
    <col min="1037" max="1037" width="11" style="1" customWidth="1"/>
    <col min="1038" max="1201" width="9.1796875" style="1"/>
    <col min="1202" max="1202" width="17.54296875" style="1" customWidth="1"/>
    <col min="1203" max="1203" width="10" style="1" customWidth="1"/>
    <col min="1204" max="1204" width="12.453125" style="1" customWidth="1"/>
    <col min="1205" max="1205" width="10" style="1" customWidth="1"/>
    <col min="1206" max="1206" width="11.54296875" style="1" bestFit="1" customWidth="1"/>
    <col min="1207" max="1208" width="11.453125" style="1" bestFit="1" customWidth="1"/>
    <col min="1209" max="1209" width="11.26953125" style="1" bestFit="1" customWidth="1"/>
    <col min="1210" max="1210" width="10.81640625" style="1" customWidth="1"/>
    <col min="1211" max="1212" width="9.26953125" style="1" bestFit="1" customWidth="1"/>
    <col min="1213" max="1213" width="11.54296875" style="1" bestFit="1" customWidth="1"/>
    <col min="1214" max="1214" width="13.1796875" style="1" bestFit="1" customWidth="1"/>
    <col min="1215" max="1215" width="9.453125" style="1" bestFit="1" customWidth="1"/>
    <col min="1216" max="1216" width="10.453125" style="1" bestFit="1" customWidth="1"/>
    <col min="1217" max="1217" width="9.453125" style="1" bestFit="1" customWidth="1"/>
    <col min="1218" max="1218" width="9.26953125" style="1" customWidth="1"/>
    <col min="1219" max="1219" width="10.453125" style="1" bestFit="1" customWidth="1"/>
    <col min="1220" max="1220" width="11.81640625" style="1" bestFit="1" customWidth="1"/>
    <col min="1221" max="1221" width="9.26953125" style="1" bestFit="1" customWidth="1"/>
    <col min="1222" max="1223" width="11.81640625" style="1" bestFit="1" customWidth="1"/>
    <col min="1224" max="1225" width="11.81640625" style="1" customWidth="1"/>
    <col min="1226" max="1226" width="13.453125" style="1" customWidth="1"/>
    <col min="1227" max="1227" width="9.26953125" style="1" bestFit="1" customWidth="1"/>
    <col min="1228" max="1228" width="9.81640625" style="1" bestFit="1" customWidth="1"/>
    <col min="1229" max="1229" width="11.26953125" style="1" bestFit="1" customWidth="1"/>
    <col min="1230" max="1230" width="10.26953125" style="1" bestFit="1" customWidth="1"/>
    <col min="1231" max="1231" width="19.26953125" style="1" customWidth="1"/>
    <col min="1232" max="1232" width="11.26953125" style="1" customWidth="1"/>
    <col min="1233" max="1233" width="10.26953125" style="1" bestFit="1" customWidth="1"/>
    <col min="1234" max="1234" width="11.54296875" style="1" customWidth="1"/>
    <col min="1235" max="1235" width="11.81640625" style="1" customWidth="1"/>
    <col min="1236" max="1236" width="10.26953125" style="1" bestFit="1" customWidth="1"/>
    <col min="1237" max="1237" width="9.26953125" style="1" bestFit="1" customWidth="1"/>
    <col min="1238" max="1238" width="11" style="1" customWidth="1"/>
    <col min="1239" max="1240" width="10.1796875" style="1" customWidth="1"/>
    <col min="1241" max="1241" width="12" style="1" customWidth="1"/>
    <col min="1242" max="1242" width="12.81640625" style="1" customWidth="1"/>
    <col min="1243" max="1243" width="12" style="1" customWidth="1"/>
    <col min="1244" max="1246" width="9.1796875" style="1"/>
    <col min="1247" max="1247" width="18.453125" style="1" customWidth="1"/>
    <col min="1248" max="1256" width="9.1796875" style="1"/>
    <col min="1257" max="1259" width="9.81640625" style="1" customWidth="1"/>
    <col min="1260" max="1263" width="9.1796875" style="1"/>
    <col min="1264" max="1264" width="16.453125" style="1" customWidth="1"/>
    <col min="1265" max="1273" width="9.1796875" style="1"/>
    <col min="1274" max="1274" width="9.7265625" style="1" customWidth="1"/>
    <col min="1275" max="1275" width="9.81640625" style="1" customWidth="1"/>
    <col min="1276" max="1276" width="10" style="1" customWidth="1"/>
    <col min="1277" max="1280" width="9.1796875" style="1"/>
    <col min="1281" max="1281" width="19.453125" style="1" customWidth="1"/>
    <col min="1282" max="1290" width="9.1796875" style="1"/>
    <col min="1291" max="1291" width="10" style="1" customWidth="1"/>
    <col min="1292" max="1292" width="10.54296875" style="1" customWidth="1"/>
    <col min="1293" max="1293" width="11" style="1" customWidth="1"/>
    <col min="1294" max="1457" width="9.1796875" style="1"/>
    <col min="1458" max="1458" width="17.54296875" style="1" customWidth="1"/>
    <col min="1459" max="1459" width="10" style="1" customWidth="1"/>
    <col min="1460" max="1460" width="12.453125" style="1" customWidth="1"/>
    <col min="1461" max="1461" width="10" style="1" customWidth="1"/>
    <col min="1462" max="1462" width="11.54296875" style="1" bestFit="1" customWidth="1"/>
    <col min="1463" max="1464" width="11.453125" style="1" bestFit="1" customWidth="1"/>
    <col min="1465" max="1465" width="11.26953125" style="1" bestFit="1" customWidth="1"/>
    <col min="1466" max="1466" width="10.81640625" style="1" customWidth="1"/>
    <col min="1467" max="1468" width="9.26953125" style="1" bestFit="1" customWidth="1"/>
    <col min="1469" max="1469" width="11.54296875" style="1" bestFit="1" customWidth="1"/>
    <col min="1470" max="1470" width="13.1796875" style="1" bestFit="1" customWidth="1"/>
    <col min="1471" max="1471" width="9.453125" style="1" bestFit="1" customWidth="1"/>
    <col min="1472" max="1472" width="10.453125" style="1" bestFit="1" customWidth="1"/>
    <col min="1473" max="1473" width="9.453125" style="1" bestFit="1" customWidth="1"/>
    <col min="1474" max="1474" width="9.26953125" style="1" customWidth="1"/>
    <col min="1475" max="1475" width="10.453125" style="1" bestFit="1" customWidth="1"/>
    <col min="1476" max="1476" width="11.81640625" style="1" bestFit="1" customWidth="1"/>
    <col min="1477" max="1477" width="9.26953125" style="1" bestFit="1" customWidth="1"/>
    <col min="1478" max="1479" width="11.81640625" style="1" bestFit="1" customWidth="1"/>
    <col min="1480" max="1481" width="11.81640625" style="1" customWidth="1"/>
    <col min="1482" max="1482" width="13.453125" style="1" customWidth="1"/>
    <col min="1483" max="1483" width="9.26953125" style="1" bestFit="1" customWidth="1"/>
    <col min="1484" max="1484" width="9.81640625" style="1" bestFit="1" customWidth="1"/>
    <col min="1485" max="1485" width="11.26953125" style="1" bestFit="1" customWidth="1"/>
    <col min="1486" max="1486" width="10.26953125" style="1" bestFit="1" customWidth="1"/>
    <col min="1487" max="1487" width="19.26953125" style="1" customWidth="1"/>
    <col min="1488" max="1488" width="11.26953125" style="1" customWidth="1"/>
    <col min="1489" max="1489" width="10.26953125" style="1" bestFit="1" customWidth="1"/>
    <col min="1490" max="1490" width="11.54296875" style="1" customWidth="1"/>
    <col min="1491" max="1491" width="11.81640625" style="1" customWidth="1"/>
    <col min="1492" max="1492" width="10.26953125" style="1" bestFit="1" customWidth="1"/>
    <col min="1493" max="1493" width="9.26953125" style="1" bestFit="1" customWidth="1"/>
    <col min="1494" max="1494" width="11" style="1" customWidth="1"/>
    <col min="1495" max="1496" width="10.1796875" style="1" customWidth="1"/>
    <col min="1497" max="1497" width="12" style="1" customWidth="1"/>
    <col min="1498" max="1498" width="12.81640625" style="1" customWidth="1"/>
    <col min="1499" max="1499" width="12" style="1" customWidth="1"/>
    <col min="1500" max="1502" width="9.1796875" style="1"/>
    <col min="1503" max="1503" width="18.453125" style="1" customWidth="1"/>
    <col min="1504" max="1512" width="9.1796875" style="1"/>
    <col min="1513" max="1515" width="9.81640625" style="1" customWidth="1"/>
    <col min="1516" max="1519" width="9.1796875" style="1"/>
    <col min="1520" max="1520" width="16.453125" style="1" customWidth="1"/>
    <col min="1521" max="1529" width="9.1796875" style="1"/>
    <col min="1530" max="1530" width="9.7265625" style="1" customWidth="1"/>
    <col min="1531" max="1531" width="9.81640625" style="1" customWidth="1"/>
    <col min="1532" max="1532" width="10" style="1" customWidth="1"/>
    <col min="1533" max="1536" width="9.1796875" style="1"/>
    <col min="1537" max="1537" width="19.453125" style="1" customWidth="1"/>
    <col min="1538" max="1546" width="9.1796875" style="1"/>
    <col min="1547" max="1547" width="10" style="1" customWidth="1"/>
    <col min="1548" max="1548" width="10.54296875" style="1" customWidth="1"/>
    <col min="1549" max="1549" width="11" style="1" customWidth="1"/>
    <col min="1550" max="1713" width="9.1796875" style="1"/>
    <col min="1714" max="1714" width="17.54296875" style="1" customWidth="1"/>
    <col min="1715" max="1715" width="10" style="1" customWidth="1"/>
    <col min="1716" max="1716" width="12.453125" style="1" customWidth="1"/>
    <col min="1717" max="1717" width="10" style="1" customWidth="1"/>
    <col min="1718" max="1718" width="11.54296875" style="1" bestFit="1" customWidth="1"/>
    <col min="1719" max="1720" width="11.453125" style="1" bestFit="1" customWidth="1"/>
    <col min="1721" max="1721" width="11.26953125" style="1" bestFit="1" customWidth="1"/>
    <col min="1722" max="1722" width="10.81640625" style="1" customWidth="1"/>
    <col min="1723" max="1724" width="9.26953125" style="1" bestFit="1" customWidth="1"/>
    <col min="1725" max="1725" width="11.54296875" style="1" bestFit="1" customWidth="1"/>
    <col min="1726" max="1726" width="13.1796875" style="1" bestFit="1" customWidth="1"/>
    <col min="1727" max="1727" width="9.453125" style="1" bestFit="1" customWidth="1"/>
    <col min="1728" max="1728" width="10.453125" style="1" bestFit="1" customWidth="1"/>
    <col min="1729" max="1729" width="9.453125" style="1" bestFit="1" customWidth="1"/>
    <col min="1730" max="1730" width="9.26953125" style="1" customWidth="1"/>
    <col min="1731" max="1731" width="10.453125" style="1" bestFit="1" customWidth="1"/>
    <col min="1732" max="1732" width="11.81640625" style="1" bestFit="1" customWidth="1"/>
    <col min="1733" max="1733" width="9.26953125" style="1" bestFit="1" customWidth="1"/>
    <col min="1734" max="1735" width="11.81640625" style="1" bestFit="1" customWidth="1"/>
    <col min="1736" max="1737" width="11.81640625" style="1" customWidth="1"/>
    <col min="1738" max="1738" width="13.453125" style="1" customWidth="1"/>
    <col min="1739" max="1739" width="9.26953125" style="1" bestFit="1" customWidth="1"/>
    <col min="1740" max="1740" width="9.81640625" style="1" bestFit="1" customWidth="1"/>
    <col min="1741" max="1741" width="11.26953125" style="1" bestFit="1" customWidth="1"/>
    <col min="1742" max="1742" width="10.26953125" style="1" bestFit="1" customWidth="1"/>
    <col min="1743" max="1743" width="19.26953125" style="1" customWidth="1"/>
    <col min="1744" max="1744" width="11.26953125" style="1" customWidth="1"/>
    <col min="1745" max="1745" width="10.26953125" style="1" bestFit="1" customWidth="1"/>
    <col min="1746" max="1746" width="11.54296875" style="1" customWidth="1"/>
    <col min="1747" max="1747" width="11.81640625" style="1" customWidth="1"/>
    <col min="1748" max="1748" width="10.26953125" style="1" bestFit="1" customWidth="1"/>
    <col min="1749" max="1749" width="9.26953125" style="1" bestFit="1" customWidth="1"/>
    <col min="1750" max="1750" width="11" style="1" customWidth="1"/>
    <col min="1751" max="1752" width="10.1796875" style="1" customWidth="1"/>
    <col min="1753" max="1753" width="12" style="1" customWidth="1"/>
    <col min="1754" max="1754" width="12.81640625" style="1" customWidth="1"/>
    <col min="1755" max="1755" width="12" style="1" customWidth="1"/>
    <col min="1756" max="1758" width="9.1796875" style="1"/>
    <col min="1759" max="1759" width="18.453125" style="1" customWidth="1"/>
    <col min="1760" max="1768" width="9.1796875" style="1"/>
    <col min="1769" max="1771" width="9.81640625" style="1" customWidth="1"/>
    <col min="1772" max="1775" width="9.1796875" style="1"/>
    <col min="1776" max="1776" width="16.453125" style="1" customWidth="1"/>
    <col min="1777" max="1785" width="9.1796875" style="1"/>
    <col min="1786" max="1786" width="9.7265625" style="1" customWidth="1"/>
    <col min="1787" max="1787" width="9.81640625" style="1" customWidth="1"/>
    <col min="1788" max="1788" width="10" style="1" customWidth="1"/>
    <col min="1789" max="1792" width="9.1796875" style="1"/>
    <col min="1793" max="1793" width="19.453125" style="1" customWidth="1"/>
    <col min="1794" max="1802" width="9.1796875" style="1"/>
    <col min="1803" max="1803" width="10" style="1" customWidth="1"/>
    <col min="1804" max="1804" width="10.54296875" style="1" customWidth="1"/>
    <col min="1805" max="1805" width="11" style="1" customWidth="1"/>
    <col min="1806" max="1969" width="9.1796875" style="1"/>
    <col min="1970" max="1970" width="17.54296875" style="1" customWidth="1"/>
    <col min="1971" max="1971" width="10" style="1" customWidth="1"/>
    <col min="1972" max="1972" width="12.453125" style="1" customWidth="1"/>
    <col min="1973" max="1973" width="10" style="1" customWidth="1"/>
    <col min="1974" max="1974" width="11.54296875" style="1" bestFit="1" customWidth="1"/>
    <col min="1975" max="1976" width="11.453125" style="1" bestFit="1" customWidth="1"/>
    <col min="1977" max="1977" width="11.26953125" style="1" bestFit="1" customWidth="1"/>
    <col min="1978" max="1978" width="10.81640625" style="1" customWidth="1"/>
    <col min="1979" max="1980" width="9.26953125" style="1" bestFit="1" customWidth="1"/>
    <col min="1981" max="1981" width="11.54296875" style="1" bestFit="1" customWidth="1"/>
    <col min="1982" max="1982" width="13.1796875" style="1" bestFit="1" customWidth="1"/>
    <col min="1983" max="1983" width="9.453125" style="1" bestFit="1" customWidth="1"/>
    <col min="1984" max="1984" width="10.453125" style="1" bestFit="1" customWidth="1"/>
    <col min="1985" max="1985" width="9.453125" style="1" bestFit="1" customWidth="1"/>
    <col min="1986" max="1986" width="9.26953125" style="1" customWidth="1"/>
    <col min="1987" max="1987" width="10.453125" style="1" bestFit="1" customWidth="1"/>
    <col min="1988" max="1988" width="11.81640625" style="1" bestFit="1" customWidth="1"/>
    <col min="1989" max="1989" width="9.26953125" style="1" bestFit="1" customWidth="1"/>
    <col min="1990" max="1991" width="11.81640625" style="1" bestFit="1" customWidth="1"/>
    <col min="1992" max="1993" width="11.81640625" style="1" customWidth="1"/>
    <col min="1994" max="1994" width="13.453125" style="1" customWidth="1"/>
    <col min="1995" max="1995" width="9.26953125" style="1" bestFit="1" customWidth="1"/>
    <col min="1996" max="1996" width="9.81640625" style="1" bestFit="1" customWidth="1"/>
    <col min="1997" max="1997" width="11.26953125" style="1" bestFit="1" customWidth="1"/>
    <col min="1998" max="1998" width="10.26953125" style="1" bestFit="1" customWidth="1"/>
    <col min="1999" max="1999" width="19.26953125" style="1" customWidth="1"/>
    <col min="2000" max="2000" width="11.26953125" style="1" customWidth="1"/>
    <col min="2001" max="2001" width="10.26953125" style="1" bestFit="1" customWidth="1"/>
    <col min="2002" max="2002" width="11.54296875" style="1" customWidth="1"/>
    <col min="2003" max="2003" width="11.81640625" style="1" customWidth="1"/>
    <col min="2004" max="2004" width="10.26953125" style="1" bestFit="1" customWidth="1"/>
    <col min="2005" max="2005" width="9.26953125" style="1" bestFit="1" customWidth="1"/>
    <col min="2006" max="2006" width="11" style="1" customWidth="1"/>
    <col min="2007" max="2008" width="10.1796875" style="1" customWidth="1"/>
    <col min="2009" max="2009" width="12" style="1" customWidth="1"/>
    <col min="2010" max="2010" width="12.81640625" style="1" customWidth="1"/>
    <col min="2011" max="2011" width="12" style="1" customWidth="1"/>
    <col min="2012" max="2014" width="9.1796875" style="1"/>
    <col min="2015" max="2015" width="18.453125" style="1" customWidth="1"/>
    <col min="2016" max="2024" width="9.1796875" style="1"/>
    <col min="2025" max="2027" width="9.81640625" style="1" customWidth="1"/>
    <col min="2028" max="2031" width="9.1796875" style="1"/>
    <col min="2032" max="2032" width="16.453125" style="1" customWidth="1"/>
    <col min="2033" max="2041" width="9.1796875" style="1"/>
    <col min="2042" max="2042" width="9.7265625" style="1" customWidth="1"/>
    <col min="2043" max="2043" width="9.81640625" style="1" customWidth="1"/>
    <col min="2044" max="2044" width="10" style="1" customWidth="1"/>
    <col min="2045" max="2048" width="9.1796875" style="1"/>
    <col min="2049" max="2049" width="19.453125" style="1" customWidth="1"/>
    <col min="2050" max="2058" width="9.1796875" style="1"/>
    <col min="2059" max="2059" width="10" style="1" customWidth="1"/>
    <col min="2060" max="2060" width="10.54296875" style="1" customWidth="1"/>
    <col min="2061" max="2061" width="11" style="1" customWidth="1"/>
    <col min="2062" max="2225" width="9.1796875" style="1"/>
    <col min="2226" max="2226" width="17.54296875" style="1" customWidth="1"/>
    <col min="2227" max="2227" width="10" style="1" customWidth="1"/>
    <col min="2228" max="2228" width="12.453125" style="1" customWidth="1"/>
    <col min="2229" max="2229" width="10" style="1" customWidth="1"/>
    <col min="2230" max="2230" width="11.54296875" style="1" bestFit="1" customWidth="1"/>
    <col min="2231" max="2232" width="11.453125" style="1" bestFit="1" customWidth="1"/>
    <col min="2233" max="2233" width="11.26953125" style="1" bestFit="1" customWidth="1"/>
    <col min="2234" max="2234" width="10.81640625" style="1" customWidth="1"/>
    <col min="2235" max="2236" width="9.26953125" style="1" bestFit="1" customWidth="1"/>
    <col min="2237" max="2237" width="11.54296875" style="1" bestFit="1" customWidth="1"/>
    <col min="2238" max="2238" width="13.1796875" style="1" bestFit="1" customWidth="1"/>
    <col min="2239" max="2239" width="9.453125" style="1" bestFit="1" customWidth="1"/>
    <col min="2240" max="2240" width="10.453125" style="1" bestFit="1" customWidth="1"/>
    <col min="2241" max="2241" width="9.453125" style="1" bestFit="1" customWidth="1"/>
    <col min="2242" max="2242" width="9.26953125" style="1" customWidth="1"/>
    <col min="2243" max="2243" width="10.453125" style="1" bestFit="1" customWidth="1"/>
    <col min="2244" max="2244" width="11.81640625" style="1" bestFit="1" customWidth="1"/>
    <col min="2245" max="2245" width="9.26953125" style="1" bestFit="1" customWidth="1"/>
    <col min="2246" max="2247" width="11.81640625" style="1" bestFit="1" customWidth="1"/>
    <col min="2248" max="2249" width="11.81640625" style="1" customWidth="1"/>
    <col min="2250" max="2250" width="13.453125" style="1" customWidth="1"/>
    <col min="2251" max="2251" width="9.26953125" style="1" bestFit="1" customWidth="1"/>
    <col min="2252" max="2252" width="9.81640625" style="1" bestFit="1" customWidth="1"/>
    <col min="2253" max="2253" width="11.26953125" style="1" bestFit="1" customWidth="1"/>
    <col min="2254" max="2254" width="10.26953125" style="1" bestFit="1" customWidth="1"/>
    <col min="2255" max="2255" width="19.26953125" style="1" customWidth="1"/>
    <col min="2256" max="2256" width="11.26953125" style="1" customWidth="1"/>
    <col min="2257" max="2257" width="10.26953125" style="1" bestFit="1" customWidth="1"/>
    <col min="2258" max="2258" width="11.54296875" style="1" customWidth="1"/>
    <col min="2259" max="2259" width="11.81640625" style="1" customWidth="1"/>
    <col min="2260" max="2260" width="10.26953125" style="1" bestFit="1" customWidth="1"/>
    <col min="2261" max="2261" width="9.26953125" style="1" bestFit="1" customWidth="1"/>
    <col min="2262" max="2262" width="11" style="1" customWidth="1"/>
    <col min="2263" max="2264" width="10.1796875" style="1" customWidth="1"/>
    <col min="2265" max="2265" width="12" style="1" customWidth="1"/>
    <col min="2266" max="2266" width="12.81640625" style="1" customWidth="1"/>
    <col min="2267" max="2267" width="12" style="1" customWidth="1"/>
    <col min="2268" max="2270" width="9.1796875" style="1"/>
    <col min="2271" max="2271" width="18.453125" style="1" customWidth="1"/>
    <col min="2272" max="2280" width="9.1796875" style="1"/>
    <col min="2281" max="2283" width="9.81640625" style="1" customWidth="1"/>
    <col min="2284" max="2287" width="9.1796875" style="1"/>
    <col min="2288" max="2288" width="16.453125" style="1" customWidth="1"/>
    <col min="2289" max="2297" width="9.1796875" style="1"/>
    <col min="2298" max="2298" width="9.7265625" style="1" customWidth="1"/>
    <col min="2299" max="2299" width="9.81640625" style="1" customWidth="1"/>
    <col min="2300" max="2300" width="10" style="1" customWidth="1"/>
    <col min="2301" max="2304" width="9.1796875" style="1"/>
    <col min="2305" max="2305" width="19.453125" style="1" customWidth="1"/>
    <col min="2306" max="2314" width="9.1796875" style="1"/>
    <col min="2315" max="2315" width="10" style="1" customWidth="1"/>
    <col min="2316" max="2316" width="10.54296875" style="1" customWidth="1"/>
    <col min="2317" max="2317" width="11" style="1" customWidth="1"/>
    <col min="2318" max="2481" width="9.1796875" style="1"/>
    <col min="2482" max="2482" width="17.54296875" style="1" customWidth="1"/>
    <col min="2483" max="2483" width="10" style="1" customWidth="1"/>
    <col min="2484" max="2484" width="12.453125" style="1" customWidth="1"/>
    <col min="2485" max="2485" width="10" style="1" customWidth="1"/>
    <col min="2486" max="2486" width="11.54296875" style="1" bestFit="1" customWidth="1"/>
    <col min="2487" max="2488" width="11.453125" style="1" bestFit="1" customWidth="1"/>
    <col min="2489" max="2489" width="11.26953125" style="1" bestFit="1" customWidth="1"/>
    <col min="2490" max="2490" width="10.81640625" style="1" customWidth="1"/>
    <col min="2491" max="2492" width="9.26953125" style="1" bestFit="1" customWidth="1"/>
    <col min="2493" max="2493" width="11.54296875" style="1" bestFit="1" customWidth="1"/>
    <col min="2494" max="2494" width="13.1796875" style="1" bestFit="1" customWidth="1"/>
    <col min="2495" max="2495" width="9.453125" style="1" bestFit="1" customWidth="1"/>
    <col min="2496" max="2496" width="10.453125" style="1" bestFit="1" customWidth="1"/>
    <col min="2497" max="2497" width="9.453125" style="1" bestFit="1" customWidth="1"/>
    <col min="2498" max="2498" width="9.26953125" style="1" customWidth="1"/>
    <col min="2499" max="2499" width="10.453125" style="1" bestFit="1" customWidth="1"/>
    <col min="2500" max="2500" width="11.81640625" style="1" bestFit="1" customWidth="1"/>
    <col min="2501" max="2501" width="9.26953125" style="1" bestFit="1" customWidth="1"/>
    <col min="2502" max="2503" width="11.81640625" style="1" bestFit="1" customWidth="1"/>
    <col min="2504" max="2505" width="11.81640625" style="1" customWidth="1"/>
    <col min="2506" max="2506" width="13.453125" style="1" customWidth="1"/>
    <col min="2507" max="2507" width="9.26953125" style="1" bestFit="1" customWidth="1"/>
    <col min="2508" max="2508" width="9.81640625" style="1" bestFit="1" customWidth="1"/>
    <col min="2509" max="2509" width="11.26953125" style="1" bestFit="1" customWidth="1"/>
    <col min="2510" max="2510" width="10.26953125" style="1" bestFit="1" customWidth="1"/>
    <col min="2511" max="2511" width="19.26953125" style="1" customWidth="1"/>
    <col min="2512" max="2512" width="11.26953125" style="1" customWidth="1"/>
    <col min="2513" max="2513" width="10.26953125" style="1" bestFit="1" customWidth="1"/>
    <col min="2514" max="2514" width="11.54296875" style="1" customWidth="1"/>
    <col min="2515" max="2515" width="11.81640625" style="1" customWidth="1"/>
    <col min="2516" max="2516" width="10.26953125" style="1" bestFit="1" customWidth="1"/>
    <col min="2517" max="2517" width="9.26953125" style="1" bestFit="1" customWidth="1"/>
    <col min="2518" max="2518" width="11" style="1" customWidth="1"/>
    <col min="2519" max="2520" width="10.1796875" style="1" customWidth="1"/>
    <col min="2521" max="2521" width="12" style="1" customWidth="1"/>
    <col min="2522" max="2522" width="12.81640625" style="1" customWidth="1"/>
    <col min="2523" max="2523" width="12" style="1" customWidth="1"/>
    <col min="2524" max="2526" width="9.1796875" style="1"/>
    <col min="2527" max="2527" width="18.453125" style="1" customWidth="1"/>
    <col min="2528" max="2536" width="9.1796875" style="1"/>
    <col min="2537" max="2539" width="9.81640625" style="1" customWidth="1"/>
    <col min="2540" max="2543" width="9.1796875" style="1"/>
    <col min="2544" max="2544" width="16.453125" style="1" customWidth="1"/>
    <col min="2545" max="2553" width="9.1796875" style="1"/>
    <col min="2554" max="2554" width="9.7265625" style="1" customWidth="1"/>
    <col min="2555" max="2555" width="9.81640625" style="1" customWidth="1"/>
    <col min="2556" max="2556" width="10" style="1" customWidth="1"/>
    <col min="2557" max="2560" width="9.1796875" style="1"/>
    <col min="2561" max="2561" width="19.453125" style="1" customWidth="1"/>
    <col min="2562" max="2570" width="9.1796875" style="1"/>
    <col min="2571" max="2571" width="10" style="1" customWidth="1"/>
    <col min="2572" max="2572" width="10.54296875" style="1" customWidth="1"/>
    <col min="2573" max="2573" width="11" style="1" customWidth="1"/>
    <col min="2574" max="2737" width="9.1796875" style="1"/>
    <col min="2738" max="2738" width="17.54296875" style="1" customWidth="1"/>
    <col min="2739" max="2739" width="10" style="1" customWidth="1"/>
    <col min="2740" max="2740" width="12.453125" style="1" customWidth="1"/>
    <col min="2741" max="2741" width="10" style="1" customWidth="1"/>
    <col min="2742" max="2742" width="11.54296875" style="1" bestFit="1" customWidth="1"/>
    <col min="2743" max="2744" width="11.453125" style="1" bestFit="1" customWidth="1"/>
    <col min="2745" max="2745" width="11.26953125" style="1" bestFit="1" customWidth="1"/>
    <col min="2746" max="2746" width="10.81640625" style="1" customWidth="1"/>
    <col min="2747" max="2748" width="9.26953125" style="1" bestFit="1" customWidth="1"/>
    <col min="2749" max="2749" width="11.54296875" style="1" bestFit="1" customWidth="1"/>
    <col min="2750" max="2750" width="13.1796875" style="1" bestFit="1" customWidth="1"/>
    <col min="2751" max="2751" width="9.453125" style="1" bestFit="1" customWidth="1"/>
    <col min="2752" max="2752" width="10.453125" style="1" bestFit="1" customWidth="1"/>
    <col min="2753" max="2753" width="9.453125" style="1" bestFit="1" customWidth="1"/>
    <col min="2754" max="2754" width="9.26953125" style="1" customWidth="1"/>
    <col min="2755" max="2755" width="10.453125" style="1" bestFit="1" customWidth="1"/>
    <col min="2756" max="2756" width="11.81640625" style="1" bestFit="1" customWidth="1"/>
    <col min="2757" max="2757" width="9.26953125" style="1" bestFit="1" customWidth="1"/>
    <col min="2758" max="2759" width="11.81640625" style="1" bestFit="1" customWidth="1"/>
    <col min="2760" max="2761" width="11.81640625" style="1" customWidth="1"/>
    <col min="2762" max="2762" width="13.453125" style="1" customWidth="1"/>
    <col min="2763" max="2763" width="9.26953125" style="1" bestFit="1" customWidth="1"/>
    <col min="2764" max="2764" width="9.81640625" style="1" bestFit="1" customWidth="1"/>
    <col min="2765" max="2765" width="11.26953125" style="1" bestFit="1" customWidth="1"/>
    <col min="2766" max="2766" width="10.26953125" style="1" bestFit="1" customWidth="1"/>
    <col min="2767" max="2767" width="19.26953125" style="1" customWidth="1"/>
    <col min="2768" max="2768" width="11.26953125" style="1" customWidth="1"/>
    <col min="2769" max="2769" width="10.26953125" style="1" bestFit="1" customWidth="1"/>
    <col min="2770" max="2770" width="11.54296875" style="1" customWidth="1"/>
    <col min="2771" max="2771" width="11.81640625" style="1" customWidth="1"/>
    <col min="2772" max="2772" width="10.26953125" style="1" bestFit="1" customWidth="1"/>
    <col min="2773" max="2773" width="9.26953125" style="1" bestFit="1" customWidth="1"/>
    <col min="2774" max="2774" width="11" style="1" customWidth="1"/>
    <col min="2775" max="2776" width="10.1796875" style="1" customWidth="1"/>
    <col min="2777" max="2777" width="12" style="1" customWidth="1"/>
    <col min="2778" max="2778" width="12.81640625" style="1" customWidth="1"/>
    <col min="2779" max="2779" width="12" style="1" customWidth="1"/>
    <col min="2780" max="2782" width="9.1796875" style="1"/>
    <col min="2783" max="2783" width="18.453125" style="1" customWidth="1"/>
    <col min="2784" max="2792" width="9.1796875" style="1"/>
    <col min="2793" max="2795" width="9.81640625" style="1" customWidth="1"/>
    <col min="2796" max="2799" width="9.1796875" style="1"/>
    <col min="2800" max="2800" width="16.453125" style="1" customWidth="1"/>
    <col min="2801" max="2809" width="9.1796875" style="1"/>
    <col min="2810" max="2810" width="9.7265625" style="1" customWidth="1"/>
    <col min="2811" max="2811" width="9.81640625" style="1" customWidth="1"/>
    <col min="2812" max="2812" width="10" style="1" customWidth="1"/>
    <col min="2813" max="2816" width="9.1796875" style="1"/>
    <col min="2817" max="2817" width="19.453125" style="1" customWidth="1"/>
    <col min="2818" max="2826" width="9.1796875" style="1"/>
    <col min="2827" max="2827" width="10" style="1" customWidth="1"/>
    <col min="2828" max="2828" width="10.54296875" style="1" customWidth="1"/>
    <col min="2829" max="2829" width="11" style="1" customWidth="1"/>
    <col min="2830" max="2993" width="9.1796875" style="1"/>
    <col min="2994" max="2994" width="17.54296875" style="1" customWidth="1"/>
    <col min="2995" max="2995" width="10" style="1" customWidth="1"/>
    <col min="2996" max="2996" width="12.453125" style="1" customWidth="1"/>
    <col min="2997" max="2997" width="10" style="1" customWidth="1"/>
    <col min="2998" max="2998" width="11.54296875" style="1" bestFit="1" customWidth="1"/>
    <col min="2999" max="3000" width="11.453125" style="1" bestFit="1" customWidth="1"/>
    <col min="3001" max="3001" width="11.26953125" style="1" bestFit="1" customWidth="1"/>
    <col min="3002" max="3002" width="10.81640625" style="1" customWidth="1"/>
    <col min="3003" max="3004" width="9.26953125" style="1" bestFit="1" customWidth="1"/>
    <col min="3005" max="3005" width="11.54296875" style="1" bestFit="1" customWidth="1"/>
    <col min="3006" max="3006" width="13.1796875" style="1" bestFit="1" customWidth="1"/>
    <col min="3007" max="3007" width="9.453125" style="1" bestFit="1" customWidth="1"/>
    <col min="3008" max="3008" width="10.453125" style="1" bestFit="1" customWidth="1"/>
    <col min="3009" max="3009" width="9.453125" style="1" bestFit="1" customWidth="1"/>
    <col min="3010" max="3010" width="9.26953125" style="1" customWidth="1"/>
    <col min="3011" max="3011" width="10.453125" style="1" bestFit="1" customWidth="1"/>
    <col min="3012" max="3012" width="11.81640625" style="1" bestFit="1" customWidth="1"/>
    <col min="3013" max="3013" width="9.26953125" style="1" bestFit="1" customWidth="1"/>
    <col min="3014" max="3015" width="11.81640625" style="1" bestFit="1" customWidth="1"/>
    <col min="3016" max="3017" width="11.81640625" style="1" customWidth="1"/>
    <col min="3018" max="3018" width="13.453125" style="1" customWidth="1"/>
    <col min="3019" max="3019" width="9.26953125" style="1" bestFit="1" customWidth="1"/>
    <col min="3020" max="3020" width="9.81640625" style="1" bestFit="1" customWidth="1"/>
    <col min="3021" max="3021" width="11.26953125" style="1" bestFit="1" customWidth="1"/>
    <col min="3022" max="3022" width="10.26953125" style="1" bestFit="1" customWidth="1"/>
    <col min="3023" max="3023" width="19.26953125" style="1" customWidth="1"/>
    <col min="3024" max="3024" width="11.26953125" style="1" customWidth="1"/>
    <col min="3025" max="3025" width="10.26953125" style="1" bestFit="1" customWidth="1"/>
    <col min="3026" max="3026" width="11.54296875" style="1" customWidth="1"/>
    <col min="3027" max="3027" width="11.81640625" style="1" customWidth="1"/>
    <col min="3028" max="3028" width="10.26953125" style="1" bestFit="1" customWidth="1"/>
    <col min="3029" max="3029" width="9.26953125" style="1" bestFit="1" customWidth="1"/>
    <col min="3030" max="3030" width="11" style="1" customWidth="1"/>
    <col min="3031" max="3032" width="10.1796875" style="1" customWidth="1"/>
    <col min="3033" max="3033" width="12" style="1" customWidth="1"/>
    <col min="3034" max="3034" width="12.81640625" style="1" customWidth="1"/>
    <col min="3035" max="3035" width="12" style="1" customWidth="1"/>
    <col min="3036" max="3038" width="9.1796875" style="1"/>
    <col min="3039" max="3039" width="18.453125" style="1" customWidth="1"/>
    <col min="3040" max="3048" width="9.1796875" style="1"/>
    <col min="3049" max="3051" width="9.81640625" style="1" customWidth="1"/>
    <col min="3052" max="3055" width="9.1796875" style="1"/>
    <col min="3056" max="3056" width="16.453125" style="1" customWidth="1"/>
    <col min="3057" max="3065" width="9.1796875" style="1"/>
    <col min="3066" max="3066" width="9.7265625" style="1" customWidth="1"/>
    <col min="3067" max="3067" width="9.81640625" style="1" customWidth="1"/>
    <col min="3068" max="3068" width="10" style="1" customWidth="1"/>
    <col min="3069" max="3072" width="9.1796875" style="1"/>
    <col min="3073" max="3073" width="19.453125" style="1" customWidth="1"/>
    <col min="3074" max="3082" width="9.1796875" style="1"/>
    <col min="3083" max="3083" width="10" style="1" customWidth="1"/>
    <col min="3084" max="3084" width="10.54296875" style="1" customWidth="1"/>
    <col min="3085" max="3085" width="11" style="1" customWidth="1"/>
    <col min="3086" max="3249" width="9.1796875" style="1"/>
    <col min="3250" max="3250" width="17.54296875" style="1" customWidth="1"/>
    <col min="3251" max="3251" width="10" style="1" customWidth="1"/>
    <col min="3252" max="3252" width="12.453125" style="1" customWidth="1"/>
    <col min="3253" max="3253" width="10" style="1" customWidth="1"/>
    <col min="3254" max="3254" width="11.54296875" style="1" bestFit="1" customWidth="1"/>
    <col min="3255" max="3256" width="11.453125" style="1" bestFit="1" customWidth="1"/>
    <col min="3257" max="3257" width="11.26953125" style="1" bestFit="1" customWidth="1"/>
    <col min="3258" max="3258" width="10.81640625" style="1" customWidth="1"/>
    <col min="3259" max="3260" width="9.26953125" style="1" bestFit="1" customWidth="1"/>
    <col min="3261" max="3261" width="11.54296875" style="1" bestFit="1" customWidth="1"/>
    <col min="3262" max="3262" width="13.1796875" style="1" bestFit="1" customWidth="1"/>
    <col min="3263" max="3263" width="9.453125" style="1" bestFit="1" customWidth="1"/>
    <col min="3264" max="3264" width="10.453125" style="1" bestFit="1" customWidth="1"/>
    <col min="3265" max="3265" width="9.453125" style="1" bestFit="1" customWidth="1"/>
    <col min="3266" max="3266" width="9.26953125" style="1" customWidth="1"/>
    <col min="3267" max="3267" width="10.453125" style="1" bestFit="1" customWidth="1"/>
    <col min="3268" max="3268" width="11.81640625" style="1" bestFit="1" customWidth="1"/>
    <col min="3269" max="3269" width="9.26953125" style="1" bestFit="1" customWidth="1"/>
    <col min="3270" max="3271" width="11.81640625" style="1" bestFit="1" customWidth="1"/>
    <col min="3272" max="3273" width="11.81640625" style="1" customWidth="1"/>
    <col min="3274" max="3274" width="13.453125" style="1" customWidth="1"/>
    <col min="3275" max="3275" width="9.26953125" style="1" bestFit="1" customWidth="1"/>
    <col min="3276" max="3276" width="9.81640625" style="1" bestFit="1" customWidth="1"/>
    <col min="3277" max="3277" width="11.26953125" style="1" bestFit="1" customWidth="1"/>
    <col min="3278" max="3278" width="10.26953125" style="1" bestFit="1" customWidth="1"/>
    <col min="3279" max="3279" width="19.26953125" style="1" customWidth="1"/>
    <col min="3280" max="3280" width="11.26953125" style="1" customWidth="1"/>
    <col min="3281" max="3281" width="10.26953125" style="1" bestFit="1" customWidth="1"/>
    <col min="3282" max="3282" width="11.54296875" style="1" customWidth="1"/>
    <col min="3283" max="3283" width="11.81640625" style="1" customWidth="1"/>
    <col min="3284" max="3284" width="10.26953125" style="1" bestFit="1" customWidth="1"/>
    <col min="3285" max="3285" width="9.26953125" style="1" bestFit="1" customWidth="1"/>
    <col min="3286" max="3286" width="11" style="1" customWidth="1"/>
    <col min="3287" max="3288" width="10.1796875" style="1" customWidth="1"/>
    <col min="3289" max="3289" width="12" style="1" customWidth="1"/>
    <col min="3290" max="3290" width="12.81640625" style="1" customWidth="1"/>
    <col min="3291" max="3291" width="12" style="1" customWidth="1"/>
    <col min="3292" max="3294" width="9.1796875" style="1"/>
    <col min="3295" max="3295" width="18.453125" style="1" customWidth="1"/>
    <col min="3296" max="3304" width="9.1796875" style="1"/>
    <col min="3305" max="3307" width="9.81640625" style="1" customWidth="1"/>
    <col min="3308" max="3311" width="9.1796875" style="1"/>
    <col min="3312" max="3312" width="16.453125" style="1" customWidth="1"/>
    <col min="3313" max="3321" width="9.1796875" style="1"/>
    <col min="3322" max="3322" width="9.7265625" style="1" customWidth="1"/>
    <col min="3323" max="3323" width="9.81640625" style="1" customWidth="1"/>
    <col min="3324" max="3324" width="10" style="1" customWidth="1"/>
    <col min="3325" max="3328" width="9.1796875" style="1"/>
    <col min="3329" max="3329" width="19.453125" style="1" customWidth="1"/>
    <col min="3330" max="3338" width="9.1796875" style="1"/>
    <col min="3339" max="3339" width="10" style="1" customWidth="1"/>
    <col min="3340" max="3340" width="10.54296875" style="1" customWidth="1"/>
    <col min="3341" max="3341" width="11" style="1" customWidth="1"/>
    <col min="3342" max="3505" width="9.1796875" style="1"/>
    <col min="3506" max="3506" width="17.54296875" style="1" customWidth="1"/>
    <col min="3507" max="3507" width="10" style="1" customWidth="1"/>
    <col min="3508" max="3508" width="12.453125" style="1" customWidth="1"/>
    <col min="3509" max="3509" width="10" style="1" customWidth="1"/>
    <col min="3510" max="3510" width="11.54296875" style="1" bestFit="1" customWidth="1"/>
    <col min="3511" max="3512" width="11.453125" style="1" bestFit="1" customWidth="1"/>
    <col min="3513" max="3513" width="11.26953125" style="1" bestFit="1" customWidth="1"/>
    <col min="3514" max="3514" width="10.81640625" style="1" customWidth="1"/>
    <col min="3515" max="3516" width="9.26953125" style="1" bestFit="1" customWidth="1"/>
    <col min="3517" max="3517" width="11.54296875" style="1" bestFit="1" customWidth="1"/>
    <col min="3518" max="3518" width="13.1796875" style="1" bestFit="1" customWidth="1"/>
    <col min="3519" max="3519" width="9.453125" style="1" bestFit="1" customWidth="1"/>
    <col min="3520" max="3520" width="10.453125" style="1" bestFit="1" customWidth="1"/>
    <col min="3521" max="3521" width="9.453125" style="1" bestFit="1" customWidth="1"/>
    <col min="3522" max="3522" width="9.26953125" style="1" customWidth="1"/>
    <col min="3523" max="3523" width="10.453125" style="1" bestFit="1" customWidth="1"/>
    <col min="3524" max="3524" width="11.81640625" style="1" bestFit="1" customWidth="1"/>
    <col min="3525" max="3525" width="9.26953125" style="1" bestFit="1" customWidth="1"/>
    <col min="3526" max="3527" width="11.81640625" style="1" bestFit="1" customWidth="1"/>
    <col min="3528" max="3529" width="11.81640625" style="1" customWidth="1"/>
    <col min="3530" max="3530" width="13.453125" style="1" customWidth="1"/>
    <col min="3531" max="3531" width="9.26953125" style="1" bestFit="1" customWidth="1"/>
    <col min="3532" max="3532" width="9.81640625" style="1" bestFit="1" customWidth="1"/>
    <col min="3533" max="3533" width="11.26953125" style="1" bestFit="1" customWidth="1"/>
    <col min="3534" max="3534" width="10.26953125" style="1" bestFit="1" customWidth="1"/>
    <col min="3535" max="3535" width="19.26953125" style="1" customWidth="1"/>
    <col min="3536" max="3536" width="11.26953125" style="1" customWidth="1"/>
    <col min="3537" max="3537" width="10.26953125" style="1" bestFit="1" customWidth="1"/>
    <col min="3538" max="3538" width="11.54296875" style="1" customWidth="1"/>
    <col min="3539" max="3539" width="11.81640625" style="1" customWidth="1"/>
    <col min="3540" max="3540" width="10.26953125" style="1" bestFit="1" customWidth="1"/>
    <col min="3541" max="3541" width="9.26953125" style="1" bestFit="1" customWidth="1"/>
    <col min="3542" max="3542" width="11" style="1" customWidth="1"/>
    <col min="3543" max="3544" width="10.1796875" style="1" customWidth="1"/>
    <col min="3545" max="3545" width="12" style="1" customWidth="1"/>
    <col min="3546" max="3546" width="12.81640625" style="1" customWidth="1"/>
    <col min="3547" max="3547" width="12" style="1" customWidth="1"/>
    <col min="3548" max="3550" width="9.1796875" style="1"/>
    <col min="3551" max="3551" width="18.453125" style="1" customWidth="1"/>
    <col min="3552" max="3560" width="9.1796875" style="1"/>
    <col min="3561" max="3563" width="9.81640625" style="1" customWidth="1"/>
    <col min="3564" max="3567" width="9.1796875" style="1"/>
    <col min="3568" max="3568" width="16.453125" style="1" customWidth="1"/>
    <col min="3569" max="3577" width="9.1796875" style="1"/>
    <col min="3578" max="3578" width="9.7265625" style="1" customWidth="1"/>
    <col min="3579" max="3579" width="9.81640625" style="1" customWidth="1"/>
    <col min="3580" max="3580" width="10" style="1" customWidth="1"/>
    <col min="3581" max="3584" width="9.1796875" style="1"/>
    <col min="3585" max="3585" width="19.453125" style="1" customWidth="1"/>
    <col min="3586" max="3594" width="9.1796875" style="1"/>
    <col min="3595" max="3595" width="10" style="1" customWidth="1"/>
    <col min="3596" max="3596" width="10.54296875" style="1" customWidth="1"/>
    <col min="3597" max="3597" width="11" style="1" customWidth="1"/>
    <col min="3598" max="3761" width="9.1796875" style="1"/>
    <col min="3762" max="3762" width="17.54296875" style="1" customWidth="1"/>
    <col min="3763" max="3763" width="10" style="1" customWidth="1"/>
    <col min="3764" max="3764" width="12.453125" style="1" customWidth="1"/>
    <col min="3765" max="3765" width="10" style="1" customWidth="1"/>
    <col min="3766" max="3766" width="11.54296875" style="1" bestFit="1" customWidth="1"/>
    <col min="3767" max="3768" width="11.453125" style="1" bestFit="1" customWidth="1"/>
    <col min="3769" max="3769" width="11.26953125" style="1" bestFit="1" customWidth="1"/>
    <col min="3770" max="3770" width="10.81640625" style="1" customWidth="1"/>
    <col min="3771" max="3772" width="9.26953125" style="1" bestFit="1" customWidth="1"/>
    <col min="3773" max="3773" width="11.54296875" style="1" bestFit="1" customWidth="1"/>
    <col min="3774" max="3774" width="13.1796875" style="1" bestFit="1" customWidth="1"/>
    <col min="3775" max="3775" width="9.453125" style="1" bestFit="1" customWidth="1"/>
    <col min="3776" max="3776" width="10.453125" style="1" bestFit="1" customWidth="1"/>
    <col min="3777" max="3777" width="9.453125" style="1" bestFit="1" customWidth="1"/>
    <col min="3778" max="3778" width="9.26953125" style="1" customWidth="1"/>
    <col min="3779" max="3779" width="10.453125" style="1" bestFit="1" customWidth="1"/>
    <col min="3780" max="3780" width="11.81640625" style="1" bestFit="1" customWidth="1"/>
    <col min="3781" max="3781" width="9.26953125" style="1" bestFit="1" customWidth="1"/>
    <col min="3782" max="3783" width="11.81640625" style="1" bestFit="1" customWidth="1"/>
    <col min="3784" max="3785" width="11.81640625" style="1" customWidth="1"/>
    <col min="3786" max="3786" width="13.453125" style="1" customWidth="1"/>
    <col min="3787" max="3787" width="9.26953125" style="1" bestFit="1" customWidth="1"/>
    <col min="3788" max="3788" width="9.81640625" style="1" bestFit="1" customWidth="1"/>
    <col min="3789" max="3789" width="11.26953125" style="1" bestFit="1" customWidth="1"/>
    <col min="3790" max="3790" width="10.26953125" style="1" bestFit="1" customWidth="1"/>
    <col min="3791" max="3791" width="19.26953125" style="1" customWidth="1"/>
    <col min="3792" max="3792" width="11.26953125" style="1" customWidth="1"/>
    <col min="3793" max="3793" width="10.26953125" style="1" bestFit="1" customWidth="1"/>
    <col min="3794" max="3794" width="11.54296875" style="1" customWidth="1"/>
    <col min="3795" max="3795" width="11.81640625" style="1" customWidth="1"/>
    <col min="3796" max="3796" width="10.26953125" style="1" bestFit="1" customWidth="1"/>
    <col min="3797" max="3797" width="9.26953125" style="1" bestFit="1" customWidth="1"/>
    <col min="3798" max="3798" width="11" style="1" customWidth="1"/>
    <col min="3799" max="3800" width="10.1796875" style="1" customWidth="1"/>
    <col min="3801" max="3801" width="12" style="1" customWidth="1"/>
    <col min="3802" max="3802" width="12.81640625" style="1" customWidth="1"/>
    <col min="3803" max="3803" width="12" style="1" customWidth="1"/>
    <col min="3804" max="3806" width="9.1796875" style="1"/>
    <col min="3807" max="3807" width="18.453125" style="1" customWidth="1"/>
    <col min="3808" max="3816" width="9.1796875" style="1"/>
    <col min="3817" max="3819" width="9.81640625" style="1" customWidth="1"/>
    <col min="3820" max="3823" width="9.1796875" style="1"/>
    <col min="3824" max="3824" width="16.453125" style="1" customWidth="1"/>
    <col min="3825" max="3833" width="9.1796875" style="1"/>
    <col min="3834" max="3834" width="9.7265625" style="1" customWidth="1"/>
    <col min="3835" max="3835" width="9.81640625" style="1" customWidth="1"/>
    <col min="3836" max="3836" width="10" style="1" customWidth="1"/>
    <col min="3837" max="3840" width="9.1796875" style="1"/>
    <col min="3841" max="3841" width="19.453125" style="1" customWidth="1"/>
    <col min="3842" max="3850" width="9.1796875" style="1"/>
    <col min="3851" max="3851" width="10" style="1" customWidth="1"/>
    <col min="3852" max="3852" width="10.54296875" style="1" customWidth="1"/>
    <col min="3853" max="3853" width="11" style="1" customWidth="1"/>
    <col min="3854" max="4017" width="9.1796875" style="1"/>
    <col min="4018" max="4018" width="17.54296875" style="1" customWidth="1"/>
    <col min="4019" max="4019" width="10" style="1" customWidth="1"/>
    <col min="4020" max="4020" width="12.453125" style="1" customWidth="1"/>
    <col min="4021" max="4021" width="10" style="1" customWidth="1"/>
    <col min="4022" max="4022" width="11.54296875" style="1" bestFit="1" customWidth="1"/>
    <col min="4023" max="4024" width="11.453125" style="1" bestFit="1" customWidth="1"/>
    <col min="4025" max="4025" width="11.26953125" style="1" bestFit="1" customWidth="1"/>
    <col min="4026" max="4026" width="10.81640625" style="1" customWidth="1"/>
    <col min="4027" max="4028" width="9.26953125" style="1" bestFit="1" customWidth="1"/>
    <col min="4029" max="4029" width="11.54296875" style="1" bestFit="1" customWidth="1"/>
    <col min="4030" max="4030" width="13.1796875" style="1" bestFit="1" customWidth="1"/>
    <col min="4031" max="4031" width="9.453125" style="1" bestFit="1" customWidth="1"/>
    <col min="4032" max="4032" width="10.453125" style="1" bestFit="1" customWidth="1"/>
    <col min="4033" max="4033" width="9.453125" style="1" bestFit="1" customWidth="1"/>
    <col min="4034" max="4034" width="9.26953125" style="1" customWidth="1"/>
    <col min="4035" max="4035" width="10.453125" style="1" bestFit="1" customWidth="1"/>
    <col min="4036" max="4036" width="11.81640625" style="1" bestFit="1" customWidth="1"/>
    <col min="4037" max="4037" width="9.26953125" style="1" bestFit="1" customWidth="1"/>
    <col min="4038" max="4039" width="11.81640625" style="1" bestFit="1" customWidth="1"/>
    <col min="4040" max="4041" width="11.81640625" style="1" customWidth="1"/>
    <col min="4042" max="4042" width="13.453125" style="1" customWidth="1"/>
    <col min="4043" max="4043" width="9.26953125" style="1" bestFit="1" customWidth="1"/>
    <col min="4044" max="4044" width="9.81640625" style="1" bestFit="1" customWidth="1"/>
    <col min="4045" max="4045" width="11.26953125" style="1" bestFit="1" customWidth="1"/>
    <col min="4046" max="4046" width="10.26953125" style="1" bestFit="1" customWidth="1"/>
    <col min="4047" max="4047" width="19.26953125" style="1" customWidth="1"/>
    <col min="4048" max="4048" width="11.26953125" style="1" customWidth="1"/>
    <col min="4049" max="4049" width="10.26953125" style="1" bestFit="1" customWidth="1"/>
    <col min="4050" max="4050" width="11.54296875" style="1" customWidth="1"/>
    <col min="4051" max="4051" width="11.81640625" style="1" customWidth="1"/>
    <col min="4052" max="4052" width="10.26953125" style="1" bestFit="1" customWidth="1"/>
    <col min="4053" max="4053" width="9.26953125" style="1" bestFit="1" customWidth="1"/>
    <col min="4054" max="4054" width="11" style="1" customWidth="1"/>
    <col min="4055" max="4056" width="10.1796875" style="1" customWidth="1"/>
    <col min="4057" max="4057" width="12" style="1" customWidth="1"/>
    <col min="4058" max="4058" width="12.81640625" style="1" customWidth="1"/>
    <col min="4059" max="4059" width="12" style="1" customWidth="1"/>
    <col min="4060" max="4062" width="9.1796875" style="1"/>
    <col min="4063" max="4063" width="18.453125" style="1" customWidth="1"/>
    <col min="4064" max="4072" width="9.1796875" style="1"/>
    <col min="4073" max="4075" width="9.81640625" style="1" customWidth="1"/>
    <col min="4076" max="4079" width="9.1796875" style="1"/>
    <col min="4080" max="4080" width="16.453125" style="1" customWidth="1"/>
    <col min="4081" max="4089" width="9.1796875" style="1"/>
    <col min="4090" max="4090" width="9.7265625" style="1" customWidth="1"/>
    <col min="4091" max="4091" width="9.81640625" style="1" customWidth="1"/>
    <col min="4092" max="4092" width="10" style="1" customWidth="1"/>
    <col min="4093" max="4096" width="9.1796875" style="1"/>
    <col min="4097" max="4097" width="19.453125" style="1" customWidth="1"/>
    <col min="4098" max="4106" width="9.1796875" style="1"/>
    <col min="4107" max="4107" width="10" style="1" customWidth="1"/>
    <col min="4108" max="4108" width="10.54296875" style="1" customWidth="1"/>
    <col min="4109" max="4109" width="11" style="1" customWidth="1"/>
    <col min="4110" max="4273" width="9.1796875" style="1"/>
    <col min="4274" max="4274" width="17.54296875" style="1" customWidth="1"/>
    <col min="4275" max="4275" width="10" style="1" customWidth="1"/>
    <col min="4276" max="4276" width="12.453125" style="1" customWidth="1"/>
    <col min="4277" max="4277" width="10" style="1" customWidth="1"/>
    <col min="4278" max="4278" width="11.54296875" style="1" bestFit="1" customWidth="1"/>
    <col min="4279" max="4280" width="11.453125" style="1" bestFit="1" customWidth="1"/>
    <col min="4281" max="4281" width="11.26953125" style="1" bestFit="1" customWidth="1"/>
    <col min="4282" max="4282" width="10.81640625" style="1" customWidth="1"/>
    <col min="4283" max="4284" width="9.26953125" style="1" bestFit="1" customWidth="1"/>
    <col min="4285" max="4285" width="11.54296875" style="1" bestFit="1" customWidth="1"/>
    <col min="4286" max="4286" width="13.1796875" style="1" bestFit="1" customWidth="1"/>
    <col min="4287" max="4287" width="9.453125" style="1" bestFit="1" customWidth="1"/>
    <col min="4288" max="4288" width="10.453125" style="1" bestFit="1" customWidth="1"/>
    <col min="4289" max="4289" width="9.453125" style="1" bestFit="1" customWidth="1"/>
    <col min="4290" max="4290" width="9.26953125" style="1" customWidth="1"/>
    <col min="4291" max="4291" width="10.453125" style="1" bestFit="1" customWidth="1"/>
    <col min="4292" max="4292" width="11.81640625" style="1" bestFit="1" customWidth="1"/>
    <col min="4293" max="4293" width="9.26953125" style="1" bestFit="1" customWidth="1"/>
    <col min="4294" max="4295" width="11.81640625" style="1" bestFit="1" customWidth="1"/>
    <col min="4296" max="4297" width="11.81640625" style="1" customWidth="1"/>
    <col min="4298" max="4298" width="13.453125" style="1" customWidth="1"/>
    <col min="4299" max="4299" width="9.26953125" style="1" bestFit="1" customWidth="1"/>
    <col min="4300" max="4300" width="9.81640625" style="1" bestFit="1" customWidth="1"/>
    <col min="4301" max="4301" width="11.26953125" style="1" bestFit="1" customWidth="1"/>
    <col min="4302" max="4302" width="10.26953125" style="1" bestFit="1" customWidth="1"/>
    <col min="4303" max="4303" width="19.26953125" style="1" customWidth="1"/>
    <col min="4304" max="4304" width="11.26953125" style="1" customWidth="1"/>
    <col min="4305" max="4305" width="10.26953125" style="1" bestFit="1" customWidth="1"/>
    <col min="4306" max="4306" width="11.54296875" style="1" customWidth="1"/>
    <col min="4307" max="4307" width="11.81640625" style="1" customWidth="1"/>
    <col min="4308" max="4308" width="10.26953125" style="1" bestFit="1" customWidth="1"/>
    <col min="4309" max="4309" width="9.26953125" style="1" bestFit="1" customWidth="1"/>
    <col min="4310" max="4310" width="11" style="1" customWidth="1"/>
    <col min="4311" max="4312" width="10.1796875" style="1" customWidth="1"/>
    <col min="4313" max="4313" width="12" style="1" customWidth="1"/>
    <col min="4314" max="4314" width="12.81640625" style="1" customWidth="1"/>
    <col min="4315" max="4315" width="12" style="1" customWidth="1"/>
    <col min="4316" max="4318" width="9.1796875" style="1"/>
    <col min="4319" max="4319" width="18.453125" style="1" customWidth="1"/>
    <col min="4320" max="4328" width="9.1796875" style="1"/>
    <col min="4329" max="4331" width="9.81640625" style="1" customWidth="1"/>
    <col min="4332" max="4335" width="9.1796875" style="1"/>
    <col min="4336" max="4336" width="16.453125" style="1" customWidth="1"/>
    <col min="4337" max="4345" width="9.1796875" style="1"/>
    <col min="4346" max="4346" width="9.7265625" style="1" customWidth="1"/>
    <col min="4347" max="4347" width="9.81640625" style="1" customWidth="1"/>
    <col min="4348" max="4348" width="10" style="1" customWidth="1"/>
    <col min="4349" max="4352" width="9.1796875" style="1"/>
    <col min="4353" max="4353" width="19.453125" style="1" customWidth="1"/>
    <col min="4354" max="4362" width="9.1796875" style="1"/>
    <col min="4363" max="4363" width="10" style="1" customWidth="1"/>
    <col min="4364" max="4364" width="10.54296875" style="1" customWidth="1"/>
    <col min="4365" max="4365" width="11" style="1" customWidth="1"/>
    <col min="4366" max="4529" width="9.1796875" style="1"/>
    <col min="4530" max="4530" width="17.54296875" style="1" customWidth="1"/>
    <col min="4531" max="4531" width="10" style="1" customWidth="1"/>
    <col min="4532" max="4532" width="12.453125" style="1" customWidth="1"/>
    <col min="4533" max="4533" width="10" style="1" customWidth="1"/>
    <col min="4534" max="4534" width="11.54296875" style="1" bestFit="1" customWidth="1"/>
    <col min="4535" max="4536" width="11.453125" style="1" bestFit="1" customWidth="1"/>
    <col min="4537" max="4537" width="11.26953125" style="1" bestFit="1" customWidth="1"/>
    <col min="4538" max="4538" width="10.81640625" style="1" customWidth="1"/>
    <col min="4539" max="4540" width="9.26953125" style="1" bestFit="1" customWidth="1"/>
    <col min="4541" max="4541" width="11.54296875" style="1" bestFit="1" customWidth="1"/>
    <col min="4542" max="4542" width="13.1796875" style="1" bestFit="1" customWidth="1"/>
    <col min="4543" max="4543" width="9.453125" style="1" bestFit="1" customWidth="1"/>
    <col min="4544" max="4544" width="10.453125" style="1" bestFit="1" customWidth="1"/>
    <col min="4545" max="4545" width="9.453125" style="1" bestFit="1" customWidth="1"/>
    <col min="4546" max="4546" width="9.26953125" style="1" customWidth="1"/>
    <col min="4547" max="4547" width="10.453125" style="1" bestFit="1" customWidth="1"/>
    <col min="4548" max="4548" width="11.81640625" style="1" bestFit="1" customWidth="1"/>
    <col min="4549" max="4549" width="9.26953125" style="1" bestFit="1" customWidth="1"/>
    <col min="4550" max="4551" width="11.81640625" style="1" bestFit="1" customWidth="1"/>
    <col min="4552" max="4553" width="11.81640625" style="1" customWidth="1"/>
    <col min="4554" max="4554" width="13.453125" style="1" customWidth="1"/>
    <col min="4555" max="4555" width="9.26953125" style="1" bestFit="1" customWidth="1"/>
    <col min="4556" max="4556" width="9.81640625" style="1" bestFit="1" customWidth="1"/>
    <col min="4557" max="4557" width="11.26953125" style="1" bestFit="1" customWidth="1"/>
    <col min="4558" max="4558" width="10.26953125" style="1" bestFit="1" customWidth="1"/>
    <col min="4559" max="4559" width="19.26953125" style="1" customWidth="1"/>
    <col min="4560" max="4560" width="11.26953125" style="1" customWidth="1"/>
    <col min="4561" max="4561" width="10.26953125" style="1" bestFit="1" customWidth="1"/>
    <col min="4562" max="4562" width="11.54296875" style="1" customWidth="1"/>
    <col min="4563" max="4563" width="11.81640625" style="1" customWidth="1"/>
    <col min="4564" max="4564" width="10.26953125" style="1" bestFit="1" customWidth="1"/>
    <col min="4565" max="4565" width="9.26953125" style="1" bestFit="1" customWidth="1"/>
    <col min="4566" max="4566" width="11" style="1" customWidth="1"/>
    <col min="4567" max="4568" width="10.1796875" style="1" customWidth="1"/>
    <col min="4569" max="4569" width="12" style="1" customWidth="1"/>
    <col min="4570" max="4570" width="12.81640625" style="1" customWidth="1"/>
    <col min="4571" max="4571" width="12" style="1" customWidth="1"/>
    <col min="4572" max="4574" width="9.1796875" style="1"/>
    <col min="4575" max="4575" width="18.453125" style="1" customWidth="1"/>
    <col min="4576" max="4584" width="9.1796875" style="1"/>
    <col min="4585" max="4587" width="9.81640625" style="1" customWidth="1"/>
    <col min="4588" max="4591" width="9.1796875" style="1"/>
    <col min="4592" max="4592" width="16.453125" style="1" customWidth="1"/>
    <col min="4593" max="4601" width="9.1796875" style="1"/>
    <col min="4602" max="4602" width="9.7265625" style="1" customWidth="1"/>
    <col min="4603" max="4603" width="9.81640625" style="1" customWidth="1"/>
    <col min="4604" max="4604" width="10" style="1" customWidth="1"/>
    <col min="4605" max="4608" width="9.1796875" style="1"/>
    <col min="4609" max="4609" width="19.453125" style="1" customWidth="1"/>
    <col min="4610" max="4618" width="9.1796875" style="1"/>
    <col min="4619" max="4619" width="10" style="1" customWidth="1"/>
    <col min="4620" max="4620" width="10.54296875" style="1" customWidth="1"/>
    <col min="4621" max="4621" width="11" style="1" customWidth="1"/>
    <col min="4622" max="4785" width="9.1796875" style="1"/>
    <col min="4786" max="4786" width="17.54296875" style="1" customWidth="1"/>
    <col min="4787" max="4787" width="10" style="1" customWidth="1"/>
    <col min="4788" max="4788" width="12.453125" style="1" customWidth="1"/>
    <col min="4789" max="4789" width="10" style="1" customWidth="1"/>
    <col min="4790" max="4790" width="11.54296875" style="1" bestFit="1" customWidth="1"/>
    <col min="4791" max="4792" width="11.453125" style="1" bestFit="1" customWidth="1"/>
    <col min="4793" max="4793" width="11.26953125" style="1" bestFit="1" customWidth="1"/>
    <col min="4794" max="4794" width="10.81640625" style="1" customWidth="1"/>
    <col min="4795" max="4796" width="9.26953125" style="1" bestFit="1" customWidth="1"/>
    <col min="4797" max="4797" width="11.54296875" style="1" bestFit="1" customWidth="1"/>
    <col min="4798" max="4798" width="13.1796875" style="1" bestFit="1" customWidth="1"/>
    <col min="4799" max="4799" width="9.453125" style="1" bestFit="1" customWidth="1"/>
    <col min="4800" max="4800" width="10.453125" style="1" bestFit="1" customWidth="1"/>
    <col min="4801" max="4801" width="9.453125" style="1" bestFit="1" customWidth="1"/>
    <col min="4802" max="4802" width="9.26953125" style="1" customWidth="1"/>
    <col min="4803" max="4803" width="10.453125" style="1" bestFit="1" customWidth="1"/>
    <col min="4804" max="4804" width="11.81640625" style="1" bestFit="1" customWidth="1"/>
    <col min="4805" max="4805" width="9.26953125" style="1" bestFit="1" customWidth="1"/>
    <col min="4806" max="4807" width="11.81640625" style="1" bestFit="1" customWidth="1"/>
    <col min="4808" max="4809" width="11.81640625" style="1" customWidth="1"/>
    <col min="4810" max="4810" width="13.453125" style="1" customWidth="1"/>
    <col min="4811" max="4811" width="9.26953125" style="1" bestFit="1" customWidth="1"/>
    <col min="4812" max="4812" width="9.81640625" style="1" bestFit="1" customWidth="1"/>
    <col min="4813" max="4813" width="11.26953125" style="1" bestFit="1" customWidth="1"/>
    <col min="4814" max="4814" width="10.26953125" style="1" bestFit="1" customWidth="1"/>
    <col min="4815" max="4815" width="19.26953125" style="1" customWidth="1"/>
    <col min="4816" max="4816" width="11.26953125" style="1" customWidth="1"/>
    <col min="4817" max="4817" width="10.26953125" style="1" bestFit="1" customWidth="1"/>
    <col min="4818" max="4818" width="11.54296875" style="1" customWidth="1"/>
    <col min="4819" max="4819" width="11.81640625" style="1" customWidth="1"/>
    <col min="4820" max="4820" width="10.26953125" style="1" bestFit="1" customWidth="1"/>
    <col min="4821" max="4821" width="9.26953125" style="1" bestFit="1" customWidth="1"/>
    <col min="4822" max="4822" width="11" style="1" customWidth="1"/>
    <col min="4823" max="4824" width="10.1796875" style="1" customWidth="1"/>
    <col min="4825" max="4825" width="12" style="1" customWidth="1"/>
    <col min="4826" max="4826" width="12.81640625" style="1" customWidth="1"/>
    <col min="4827" max="4827" width="12" style="1" customWidth="1"/>
    <col min="4828" max="4830" width="9.1796875" style="1"/>
    <col min="4831" max="4831" width="18.453125" style="1" customWidth="1"/>
    <col min="4832" max="4840" width="9.1796875" style="1"/>
    <col min="4841" max="4843" width="9.81640625" style="1" customWidth="1"/>
    <col min="4844" max="4847" width="9.1796875" style="1"/>
    <col min="4848" max="4848" width="16.453125" style="1" customWidth="1"/>
    <col min="4849" max="4857" width="9.1796875" style="1"/>
    <col min="4858" max="4858" width="9.7265625" style="1" customWidth="1"/>
    <col min="4859" max="4859" width="9.81640625" style="1" customWidth="1"/>
    <col min="4860" max="4860" width="10" style="1" customWidth="1"/>
    <col min="4861" max="4864" width="9.1796875" style="1"/>
    <col min="4865" max="4865" width="19.453125" style="1" customWidth="1"/>
    <col min="4866" max="4874" width="9.1796875" style="1"/>
    <col min="4875" max="4875" width="10" style="1" customWidth="1"/>
    <col min="4876" max="4876" width="10.54296875" style="1" customWidth="1"/>
    <col min="4877" max="4877" width="11" style="1" customWidth="1"/>
    <col min="4878" max="5041" width="9.1796875" style="1"/>
    <col min="5042" max="5042" width="17.54296875" style="1" customWidth="1"/>
    <col min="5043" max="5043" width="10" style="1" customWidth="1"/>
    <col min="5044" max="5044" width="12.453125" style="1" customWidth="1"/>
    <col min="5045" max="5045" width="10" style="1" customWidth="1"/>
    <col min="5046" max="5046" width="11.54296875" style="1" bestFit="1" customWidth="1"/>
    <col min="5047" max="5048" width="11.453125" style="1" bestFit="1" customWidth="1"/>
    <col min="5049" max="5049" width="11.26953125" style="1" bestFit="1" customWidth="1"/>
    <col min="5050" max="5050" width="10.81640625" style="1" customWidth="1"/>
    <col min="5051" max="5052" width="9.26953125" style="1" bestFit="1" customWidth="1"/>
    <col min="5053" max="5053" width="11.54296875" style="1" bestFit="1" customWidth="1"/>
    <col min="5054" max="5054" width="13.1796875" style="1" bestFit="1" customWidth="1"/>
    <col min="5055" max="5055" width="9.453125" style="1" bestFit="1" customWidth="1"/>
    <col min="5056" max="5056" width="10.453125" style="1" bestFit="1" customWidth="1"/>
    <col min="5057" max="5057" width="9.453125" style="1" bestFit="1" customWidth="1"/>
    <col min="5058" max="5058" width="9.26953125" style="1" customWidth="1"/>
    <col min="5059" max="5059" width="10.453125" style="1" bestFit="1" customWidth="1"/>
    <col min="5060" max="5060" width="11.81640625" style="1" bestFit="1" customWidth="1"/>
    <col min="5061" max="5061" width="9.26953125" style="1" bestFit="1" customWidth="1"/>
    <col min="5062" max="5063" width="11.81640625" style="1" bestFit="1" customWidth="1"/>
    <col min="5064" max="5065" width="11.81640625" style="1" customWidth="1"/>
    <col min="5066" max="5066" width="13.453125" style="1" customWidth="1"/>
    <col min="5067" max="5067" width="9.26953125" style="1" bestFit="1" customWidth="1"/>
    <col min="5068" max="5068" width="9.81640625" style="1" bestFit="1" customWidth="1"/>
    <col min="5069" max="5069" width="11.26953125" style="1" bestFit="1" customWidth="1"/>
    <col min="5070" max="5070" width="10.26953125" style="1" bestFit="1" customWidth="1"/>
    <col min="5071" max="5071" width="19.26953125" style="1" customWidth="1"/>
    <col min="5072" max="5072" width="11.26953125" style="1" customWidth="1"/>
    <col min="5073" max="5073" width="10.26953125" style="1" bestFit="1" customWidth="1"/>
    <col min="5074" max="5074" width="11.54296875" style="1" customWidth="1"/>
    <col min="5075" max="5075" width="11.81640625" style="1" customWidth="1"/>
    <col min="5076" max="5076" width="10.26953125" style="1" bestFit="1" customWidth="1"/>
    <col min="5077" max="5077" width="9.26953125" style="1" bestFit="1" customWidth="1"/>
    <col min="5078" max="5078" width="11" style="1" customWidth="1"/>
    <col min="5079" max="5080" width="10.1796875" style="1" customWidth="1"/>
    <col min="5081" max="5081" width="12" style="1" customWidth="1"/>
    <col min="5082" max="5082" width="12.81640625" style="1" customWidth="1"/>
    <col min="5083" max="5083" width="12" style="1" customWidth="1"/>
    <col min="5084" max="5086" width="9.1796875" style="1"/>
    <col min="5087" max="5087" width="18.453125" style="1" customWidth="1"/>
    <col min="5088" max="5096" width="9.1796875" style="1"/>
    <col min="5097" max="5099" width="9.81640625" style="1" customWidth="1"/>
    <col min="5100" max="5103" width="9.1796875" style="1"/>
    <col min="5104" max="5104" width="16.453125" style="1" customWidth="1"/>
    <col min="5105" max="5113" width="9.1796875" style="1"/>
    <col min="5114" max="5114" width="9.7265625" style="1" customWidth="1"/>
    <col min="5115" max="5115" width="9.81640625" style="1" customWidth="1"/>
    <col min="5116" max="5116" width="10" style="1" customWidth="1"/>
    <col min="5117" max="5120" width="9.1796875" style="1"/>
    <col min="5121" max="5121" width="19.453125" style="1" customWidth="1"/>
    <col min="5122" max="5130" width="9.1796875" style="1"/>
    <col min="5131" max="5131" width="10" style="1" customWidth="1"/>
    <col min="5132" max="5132" width="10.54296875" style="1" customWidth="1"/>
    <col min="5133" max="5133" width="11" style="1" customWidth="1"/>
    <col min="5134" max="5297" width="9.1796875" style="1"/>
    <col min="5298" max="5298" width="17.54296875" style="1" customWidth="1"/>
    <col min="5299" max="5299" width="10" style="1" customWidth="1"/>
    <col min="5300" max="5300" width="12.453125" style="1" customWidth="1"/>
    <col min="5301" max="5301" width="10" style="1" customWidth="1"/>
    <col min="5302" max="5302" width="11.54296875" style="1" bestFit="1" customWidth="1"/>
    <col min="5303" max="5304" width="11.453125" style="1" bestFit="1" customWidth="1"/>
    <col min="5305" max="5305" width="11.26953125" style="1" bestFit="1" customWidth="1"/>
    <col min="5306" max="5306" width="10.81640625" style="1" customWidth="1"/>
    <col min="5307" max="5308" width="9.26953125" style="1" bestFit="1" customWidth="1"/>
    <col min="5309" max="5309" width="11.54296875" style="1" bestFit="1" customWidth="1"/>
    <col min="5310" max="5310" width="13.1796875" style="1" bestFit="1" customWidth="1"/>
    <col min="5311" max="5311" width="9.453125" style="1" bestFit="1" customWidth="1"/>
    <col min="5312" max="5312" width="10.453125" style="1" bestFit="1" customWidth="1"/>
    <col min="5313" max="5313" width="9.453125" style="1" bestFit="1" customWidth="1"/>
    <col min="5314" max="5314" width="9.26953125" style="1" customWidth="1"/>
    <col min="5315" max="5315" width="10.453125" style="1" bestFit="1" customWidth="1"/>
    <col min="5316" max="5316" width="11.81640625" style="1" bestFit="1" customWidth="1"/>
    <col min="5317" max="5317" width="9.26953125" style="1" bestFit="1" customWidth="1"/>
    <col min="5318" max="5319" width="11.81640625" style="1" bestFit="1" customWidth="1"/>
    <col min="5320" max="5321" width="11.81640625" style="1" customWidth="1"/>
    <col min="5322" max="5322" width="13.453125" style="1" customWidth="1"/>
    <col min="5323" max="5323" width="9.26953125" style="1" bestFit="1" customWidth="1"/>
    <col min="5324" max="5324" width="9.81640625" style="1" bestFit="1" customWidth="1"/>
    <col min="5325" max="5325" width="11.26953125" style="1" bestFit="1" customWidth="1"/>
    <col min="5326" max="5326" width="10.26953125" style="1" bestFit="1" customWidth="1"/>
    <col min="5327" max="5327" width="19.26953125" style="1" customWidth="1"/>
    <col min="5328" max="5328" width="11.26953125" style="1" customWidth="1"/>
    <col min="5329" max="5329" width="10.26953125" style="1" bestFit="1" customWidth="1"/>
    <col min="5330" max="5330" width="11.54296875" style="1" customWidth="1"/>
    <col min="5331" max="5331" width="11.81640625" style="1" customWidth="1"/>
    <col min="5332" max="5332" width="10.26953125" style="1" bestFit="1" customWidth="1"/>
    <col min="5333" max="5333" width="9.26953125" style="1" bestFit="1" customWidth="1"/>
    <col min="5334" max="5334" width="11" style="1" customWidth="1"/>
    <col min="5335" max="5336" width="10.1796875" style="1" customWidth="1"/>
    <col min="5337" max="5337" width="12" style="1" customWidth="1"/>
    <col min="5338" max="5338" width="12.81640625" style="1" customWidth="1"/>
    <col min="5339" max="5339" width="12" style="1" customWidth="1"/>
    <col min="5340" max="5342" width="9.1796875" style="1"/>
    <col min="5343" max="5343" width="18.453125" style="1" customWidth="1"/>
    <col min="5344" max="5352" width="9.1796875" style="1"/>
    <col min="5353" max="5355" width="9.81640625" style="1" customWidth="1"/>
    <col min="5356" max="5359" width="9.1796875" style="1"/>
    <col min="5360" max="5360" width="16.453125" style="1" customWidth="1"/>
    <col min="5361" max="5369" width="9.1796875" style="1"/>
    <col min="5370" max="5370" width="9.7265625" style="1" customWidth="1"/>
    <col min="5371" max="5371" width="9.81640625" style="1" customWidth="1"/>
    <col min="5372" max="5372" width="10" style="1" customWidth="1"/>
    <col min="5373" max="5376" width="9.1796875" style="1"/>
    <col min="5377" max="5377" width="19.453125" style="1" customWidth="1"/>
    <col min="5378" max="5386" width="9.1796875" style="1"/>
    <col min="5387" max="5387" width="10" style="1" customWidth="1"/>
    <col min="5388" max="5388" width="10.54296875" style="1" customWidth="1"/>
    <col min="5389" max="5389" width="11" style="1" customWidth="1"/>
    <col min="5390" max="5553" width="9.1796875" style="1"/>
    <col min="5554" max="5554" width="17.54296875" style="1" customWidth="1"/>
    <col min="5555" max="5555" width="10" style="1" customWidth="1"/>
    <col min="5556" max="5556" width="12.453125" style="1" customWidth="1"/>
    <col min="5557" max="5557" width="10" style="1" customWidth="1"/>
    <col min="5558" max="5558" width="11.54296875" style="1" bestFit="1" customWidth="1"/>
    <col min="5559" max="5560" width="11.453125" style="1" bestFit="1" customWidth="1"/>
    <col min="5561" max="5561" width="11.26953125" style="1" bestFit="1" customWidth="1"/>
    <col min="5562" max="5562" width="10.81640625" style="1" customWidth="1"/>
    <col min="5563" max="5564" width="9.26953125" style="1" bestFit="1" customWidth="1"/>
    <col min="5565" max="5565" width="11.54296875" style="1" bestFit="1" customWidth="1"/>
    <col min="5566" max="5566" width="13.1796875" style="1" bestFit="1" customWidth="1"/>
    <col min="5567" max="5567" width="9.453125" style="1" bestFit="1" customWidth="1"/>
    <col min="5568" max="5568" width="10.453125" style="1" bestFit="1" customWidth="1"/>
    <col min="5569" max="5569" width="9.453125" style="1" bestFit="1" customWidth="1"/>
    <col min="5570" max="5570" width="9.26953125" style="1" customWidth="1"/>
    <col min="5571" max="5571" width="10.453125" style="1" bestFit="1" customWidth="1"/>
    <col min="5572" max="5572" width="11.81640625" style="1" bestFit="1" customWidth="1"/>
    <col min="5573" max="5573" width="9.26953125" style="1" bestFit="1" customWidth="1"/>
    <col min="5574" max="5575" width="11.81640625" style="1" bestFit="1" customWidth="1"/>
    <col min="5576" max="5577" width="11.81640625" style="1" customWidth="1"/>
    <col min="5578" max="5578" width="13.453125" style="1" customWidth="1"/>
    <col min="5579" max="5579" width="9.26953125" style="1" bestFit="1" customWidth="1"/>
    <col min="5580" max="5580" width="9.81640625" style="1" bestFit="1" customWidth="1"/>
    <col min="5581" max="5581" width="11.26953125" style="1" bestFit="1" customWidth="1"/>
    <col min="5582" max="5582" width="10.26953125" style="1" bestFit="1" customWidth="1"/>
    <col min="5583" max="5583" width="19.26953125" style="1" customWidth="1"/>
    <col min="5584" max="5584" width="11.26953125" style="1" customWidth="1"/>
    <col min="5585" max="5585" width="10.26953125" style="1" bestFit="1" customWidth="1"/>
    <col min="5586" max="5586" width="11.54296875" style="1" customWidth="1"/>
    <col min="5587" max="5587" width="11.81640625" style="1" customWidth="1"/>
    <col min="5588" max="5588" width="10.26953125" style="1" bestFit="1" customWidth="1"/>
    <col min="5589" max="5589" width="9.26953125" style="1" bestFit="1" customWidth="1"/>
    <col min="5590" max="5590" width="11" style="1" customWidth="1"/>
    <col min="5591" max="5592" width="10.1796875" style="1" customWidth="1"/>
    <col min="5593" max="5593" width="12" style="1" customWidth="1"/>
    <col min="5594" max="5594" width="12.81640625" style="1" customWidth="1"/>
    <col min="5595" max="5595" width="12" style="1" customWidth="1"/>
    <col min="5596" max="5598" width="9.1796875" style="1"/>
    <col min="5599" max="5599" width="18.453125" style="1" customWidth="1"/>
    <col min="5600" max="5608" width="9.1796875" style="1"/>
    <col min="5609" max="5611" width="9.81640625" style="1" customWidth="1"/>
    <col min="5612" max="5615" width="9.1796875" style="1"/>
    <col min="5616" max="5616" width="16.453125" style="1" customWidth="1"/>
    <col min="5617" max="5625" width="9.1796875" style="1"/>
    <col min="5626" max="5626" width="9.7265625" style="1" customWidth="1"/>
    <col min="5627" max="5627" width="9.81640625" style="1" customWidth="1"/>
    <col min="5628" max="5628" width="10" style="1" customWidth="1"/>
    <col min="5629" max="5632" width="9.1796875" style="1"/>
    <col min="5633" max="5633" width="19.453125" style="1" customWidth="1"/>
    <col min="5634" max="5642" width="9.1796875" style="1"/>
    <col min="5643" max="5643" width="10" style="1" customWidth="1"/>
    <col min="5644" max="5644" width="10.54296875" style="1" customWidth="1"/>
    <col min="5645" max="5645" width="11" style="1" customWidth="1"/>
    <col min="5646" max="5809" width="9.1796875" style="1"/>
    <col min="5810" max="5810" width="17.54296875" style="1" customWidth="1"/>
    <col min="5811" max="5811" width="10" style="1" customWidth="1"/>
    <col min="5812" max="5812" width="12.453125" style="1" customWidth="1"/>
    <col min="5813" max="5813" width="10" style="1" customWidth="1"/>
    <col min="5814" max="5814" width="11.54296875" style="1" bestFit="1" customWidth="1"/>
    <col min="5815" max="5816" width="11.453125" style="1" bestFit="1" customWidth="1"/>
    <col min="5817" max="5817" width="11.26953125" style="1" bestFit="1" customWidth="1"/>
    <col min="5818" max="5818" width="10.81640625" style="1" customWidth="1"/>
    <col min="5819" max="5820" width="9.26953125" style="1" bestFit="1" customWidth="1"/>
    <col min="5821" max="5821" width="11.54296875" style="1" bestFit="1" customWidth="1"/>
    <col min="5822" max="5822" width="13.1796875" style="1" bestFit="1" customWidth="1"/>
    <col min="5823" max="5823" width="9.453125" style="1" bestFit="1" customWidth="1"/>
    <col min="5824" max="5824" width="10.453125" style="1" bestFit="1" customWidth="1"/>
    <col min="5825" max="5825" width="9.453125" style="1" bestFit="1" customWidth="1"/>
    <col min="5826" max="5826" width="9.26953125" style="1" customWidth="1"/>
    <col min="5827" max="5827" width="10.453125" style="1" bestFit="1" customWidth="1"/>
    <col min="5828" max="5828" width="11.81640625" style="1" bestFit="1" customWidth="1"/>
    <col min="5829" max="5829" width="9.26953125" style="1" bestFit="1" customWidth="1"/>
    <col min="5830" max="5831" width="11.81640625" style="1" bestFit="1" customWidth="1"/>
    <col min="5832" max="5833" width="11.81640625" style="1" customWidth="1"/>
    <col min="5834" max="5834" width="13.453125" style="1" customWidth="1"/>
    <col min="5835" max="5835" width="9.26953125" style="1" bestFit="1" customWidth="1"/>
    <col min="5836" max="5836" width="9.81640625" style="1" bestFit="1" customWidth="1"/>
    <col min="5837" max="5837" width="11.26953125" style="1" bestFit="1" customWidth="1"/>
    <col min="5838" max="5838" width="10.26953125" style="1" bestFit="1" customWidth="1"/>
    <col min="5839" max="5839" width="19.26953125" style="1" customWidth="1"/>
    <col min="5840" max="5840" width="11.26953125" style="1" customWidth="1"/>
    <col min="5841" max="5841" width="10.26953125" style="1" bestFit="1" customWidth="1"/>
    <col min="5842" max="5842" width="11.54296875" style="1" customWidth="1"/>
    <col min="5843" max="5843" width="11.81640625" style="1" customWidth="1"/>
    <col min="5844" max="5844" width="10.26953125" style="1" bestFit="1" customWidth="1"/>
    <col min="5845" max="5845" width="9.26953125" style="1" bestFit="1" customWidth="1"/>
    <col min="5846" max="5846" width="11" style="1" customWidth="1"/>
    <col min="5847" max="5848" width="10.1796875" style="1" customWidth="1"/>
    <col min="5849" max="5849" width="12" style="1" customWidth="1"/>
    <col min="5850" max="5850" width="12.81640625" style="1" customWidth="1"/>
    <col min="5851" max="5851" width="12" style="1" customWidth="1"/>
    <col min="5852" max="5854" width="9.1796875" style="1"/>
    <col min="5855" max="5855" width="18.453125" style="1" customWidth="1"/>
    <col min="5856" max="5864" width="9.1796875" style="1"/>
    <col min="5865" max="5867" width="9.81640625" style="1" customWidth="1"/>
    <col min="5868" max="5871" width="9.1796875" style="1"/>
    <col min="5872" max="5872" width="16.453125" style="1" customWidth="1"/>
    <col min="5873" max="5881" width="9.1796875" style="1"/>
    <col min="5882" max="5882" width="9.7265625" style="1" customWidth="1"/>
    <col min="5883" max="5883" width="9.81640625" style="1" customWidth="1"/>
    <col min="5884" max="5884" width="10" style="1" customWidth="1"/>
    <col min="5885" max="5888" width="9.1796875" style="1"/>
    <col min="5889" max="5889" width="19.453125" style="1" customWidth="1"/>
    <col min="5890" max="5898" width="9.1796875" style="1"/>
    <col min="5899" max="5899" width="10" style="1" customWidth="1"/>
    <col min="5900" max="5900" width="10.54296875" style="1" customWidth="1"/>
    <col min="5901" max="5901" width="11" style="1" customWidth="1"/>
    <col min="5902" max="6065" width="9.1796875" style="1"/>
    <col min="6066" max="6066" width="17.54296875" style="1" customWidth="1"/>
    <col min="6067" max="6067" width="10" style="1" customWidth="1"/>
    <col min="6068" max="6068" width="12.453125" style="1" customWidth="1"/>
    <col min="6069" max="6069" width="10" style="1" customWidth="1"/>
    <col min="6070" max="6070" width="11.54296875" style="1" bestFit="1" customWidth="1"/>
    <col min="6071" max="6072" width="11.453125" style="1" bestFit="1" customWidth="1"/>
    <col min="6073" max="6073" width="11.26953125" style="1" bestFit="1" customWidth="1"/>
    <col min="6074" max="6074" width="10.81640625" style="1" customWidth="1"/>
    <col min="6075" max="6076" width="9.26953125" style="1" bestFit="1" customWidth="1"/>
    <col min="6077" max="6077" width="11.54296875" style="1" bestFit="1" customWidth="1"/>
    <col min="6078" max="6078" width="13.1796875" style="1" bestFit="1" customWidth="1"/>
    <col min="6079" max="6079" width="9.453125" style="1" bestFit="1" customWidth="1"/>
    <col min="6080" max="6080" width="10.453125" style="1" bestFit="1" customWidth="1"/>
    <col min="6081" max="6081" width="9.453125" style="1" bestFit="1" customWidth="1"/>
    <col min="6082" max="6082" width="9.26953125" style="1" customWidth="1"/>
    <col min="6083" max="6083" width="10.453125" style="1" bestFit="1" customWidth="1"/>
    <col min="6084" max="6084" width="11.81640625" style="1" bestFit="1" customWidth="1"/>
    <col min="6085" max="6085" width="9.26953125" style="1" bestFit="1" customWidth="1"/>
    <col min="6086" max="6087" width="11.81640625" style="1" bestFit="1" customWidth="1"/>
    <col min="6088" max="6089" width="11.81640625" style="1" customWidth="1"/>
    <col min="6090" max="6090" width="13.453125" style="1" customWidth="1"/>
    <col min="6091" max="6091" width="9.26953125" style="1" bestFit="1" customWidth="1"/>
    <col min="6092" max="6092" width="9.81640625" style="1" bestFit="1" customWidth="1"/>
    <col min="6093" max="6093" width="11.26953125" style="1" bestFit="1" customWidth="1"/>
    <col min="6094" max="6094" width="10.26953125" style="1" bestFit="1" customWidth="1"/>
    <col min="6095" max="6095" width="19.26953125" style="1" customWidth="1"/>
    <col min="6096" max="6096" width="11.26953125" style="1" customWidth="1"/>
    <col min="6097" max="6097" width="10.26953125" style="1" bestFit="1" customWidth="1"/>
    <col min="6098" max="6098" width="11.54296875" style="1" customWidth="1"/>
    <col min="6099" max="6099" width="11.81640625" style="1" customWidth="1"/>
    <col min="6100" max="6100" width="10.26953125" style="1" bestFit="1" customWidth="1"/>
    <col min="6101" max="6101" width="9.26953125" style="1" bestFit="1" customWidth="1"/>
    <col min="6102" max="6102" width="11" style="1" customWidth="1"/>
    <col min="6103" max="6104" width="10.1796875" style="1" customWidth="1"/>
    <col min="6105" max="6105" width="12" style="1" customWidth="1"/>
    <col min="6106" max="6106" width="12.81640625" style="1" customWidth="1"/>
    <col min="6107" max="6107" width="12" style="1" customWidth="1"/>
    <col min="6108" max="6110" width="9.1796875" style="1"/>
    <col min="6111" max="6111" width="18.453125" style="1" customWidth="1"/>
    <col min="6112" max="6120" width="9.1796875" style="1"/>
    <col min="6121" max="6123" width="9.81640625" style="1" customWidth="1"/>
    <col min="6124" max="6127" width="9.1796875" style="1"/>
    <col min="6128" max="6128" width="16.453125" style="1" customWidth="1"/>
    <col min="6129" max="6137" width="9.1796875" style="1"/>
    <col min="6138" max="6138" width="9.7265625" style="1" customWidth="1"/>
    <col min="6139" max="6139" width="9.81640625" style="1" customWidth="1"/>
    <col min="6140" max="6140" width="10" style="1" customWidth="1"/>
    <col min="6141" max="6144" width="9.1796875" style="1"/>
    <col min="6145" max="6145" width="19.453125" style="1" customWidth="1"/>
    <col min="6146" max="6154" width="9.1796875" style="1"/>
    <col min="6155" max="6155" width="10" style="1" customWidth="1"/>
    <col min="6156" max="6156" width="10.54296875" style="1" customWidth="1"/>
    <col min="6157" max="6157" width="11" style="1" customWidth="1"/>
    <col min="6158" max="6321" width="9.1796875" style="1"/>
    <col min="6322" max="6322" width="17.54296875" style="1" customWidth="1"/>
    <col min="6323" max="6323" width="10" style="1" customWidth="1"/>
    <col min="6324" max="6324" width="12.453125" style="1" customWidth="1"/>
    <col min="6325" max="6325" width="10" style="1" customWidth="1"/>
    <col min="6326" max="6326" width="11.54296875" style="1" bestFit="1" customWidth="1"/>
    <col min="6327" max="6328" width="11.453125" style="1" bestFit="1" customWidth="1"/>
    <col min="6329" max="6329" width="11.26953125" style="1" bestFit="1" customWidth="1"/>
    <col min="6330" max="6330" width="10.81640625" style="1" customWidth="1"/>
    <col min="6331" max="6332" width="9.26953125" style="1" bestFit="1" customWidth="1"/>
    <col min="6333" max="6333" width="11.54296875" style="1" bestFit="1" customWidth="1"/>
    <col min="6334" max="6334" width="13.1796875" style="1" bestFit="1" customWidth="1"/>
    <col min="6335" max="6335" width="9.453125" style="1" bestFit="1" customWidth="1"/>
    <col min="6336" max="6336" width="10.453125" style="1" bestFit="1" customWidth="1"/>
    <col min="6337" max="6337" width="9.453125" style="1" bestFit="1" customWidth="1"/>
    <col min="6338" max="6338" width="9.26953125" style="1" customWidth="1"/>
    <col min="6339" max="6339" width="10.453125" style="1" bestFit="1" customWidth="1"/>
    <col min="6340" max="6340" width="11.81640625" style="1" bestFit="1" customWidth="1"/>
    <col min="6341" max="6341" width="9.26953125" style="1" bestFit="1" customWidth="1"/>
    <col min="6342" max="6343" width="11.81640625" style="1" bestFit="1" customWidth="1"/>
    <col min="6344" max="6345" width="11.81640625" style="1" customWidth="1"/>
    <col min="6346" max="6346" width="13.453125" style="1" customWidth="1"/>
    <col min="6347" max="6347" width="9.26953125" style="1" bestFit="1" customWidth="1"/>
    <col min="6348" max="6348" width="9.81640625" style="1" bestFit="1" customWidth="1"/>
    <col min="6349" max="6349" width="11.26953125" style="1" bestFit="1" customWidth="1"/>
    <col min="6350" max="6350" width="10.26953125" style="1" bestFit="1" customWidth="1"/>
    <col min="6351" max="6351" width="19.26953125" style="1" customWidth="1"/>
    <col min="6352" max="6352" width="11.26953125" style="1" customWidth="1"/>
    <col min="6353" max="6353" width="10.26953125" style="1" bestFit="1" customWidth="1"/>
    <col min="6354" max="6354" width="11.54296875" style="1" customWidth="1"/>
    <col min="6355" max="6355" width="11.81640625" style="1" customWidth="1"/>
    <col min="6356" max="6356" width="10.26953125" style="1" bestFit="1" customWidth="1"/>
    <col min="6357" max="6357" width="9.26953125" style="1" bestFit="1" customWidth="1"/>
    <col min="6358" max="6358" width="11" style="1" customWidth="1"/>
    <col min="6359" max="6360" width="10.1796875" style="1" customWidth="1"/>
    <col min="6361" max="6361" width="12" style="1" customWidth="1"/>
    <col min="6362" max="6362" width="12.81640625" style="1" customWidth="1"/>
    <col min="6363" max="6363" width="12" style="1" customWidth="1"/>
    <col min="6364" max="6366" width="9.1796875" style="1"/>
    <col min="6367" max="6367" width="18.453125" style="1" customWidth="1"/>
    <col min="6368" max="6376" width="9.1796875" style="1"/>
    <col min="6377" max="6379" width="9.81640625" style="1" customWidth="1"/>
    <col min="6380" max="6383" width="9.1796875" style="1"/>
    <col min="6384" max="6384" width="16.453125" style="1" customWidth="1"/>
    <col min="6385" max="6393" width="9.1796875" style="1"/>
    <col min="6394" max="6394" width="9.7265625" style="1" customWidth="1"/>
    <col min="6395" max="6395" width="9.81640625" style="1" customWidth="1"/>
    <col min="6396" max="6396" width="10" style="1" customWidth="1"/>
    <col min="6397" max="6400" width="9.1796875" style="1"/>
    <col min="6401" max="6401" width="19.453125" style="1" customWidth="1"/>
    <col min="6402" max="6410" width="9.1796875" style="1"/>
    <col min="6411" max="6411" width="10" style="1" customWidth="1"/>
    <col min="6412" max="6412" width="10.54296875" style="1" customWidth="1"/>
    <col min="6413" max="6413" width="11" style="1" customWidth="1"/>
    <col min="6414" max="6577" width="9.1796875" style="1"/>
    <col min="6578" max="6578" width="17.54296875" style="1" customWidth="1"/>
    <col min="6579" max="6579" width="10" style="1" customWidth="1"/>
    <col min="6580" max="6580" width="12.453125" style="1" customWidth="1"/>
    <col min="6581" max="6581" width="10" style="1" customWidth="1"/>
    <col min="6582" max="6582" width="11.54296875" style="1" bestFit="1" customWidth="1"/>
    <col min="6583" max="6584" width="11.453125" style="1" bestFit="1" customWidth="1"/>
    <col min="6585" max="6585" width="11.26953125" style="1" bestFit="1" customWidth="1"/>
    <col min="6586" max="6586" width="10.81640625" style="1" customWidth="1"/>
    <col min="6587" max="6588" width="9.26953125" style="1" bestFit="1" customWidth="1"/>
    <col min="6589" max="6589" width="11.54296875" style="1" bestFit="1" customWidth="1"/>
    <col min="6590" max="6590" width="13.1796875" style="1" bestFit="1" customWidth="1"/>
    <col min="6591" max="6591" width="9.453125" style="1" bestFit="1" customWidth="1"/>
    <col min="6592" max="6592" width="10.453125" style="1" bestFit="1" customWidth="1"/>
    <col min="6593" max="6593" width="9.453125" style="1" bestFit="1" customWidth="1"/>
    <col min="6594" max="6594" width="9.26953125" style="1" customWidth="1"/>
    <col min="6595" max="6595" width="10.453125" style="1" bestFit="1" customWidth="1"/>
    <col min="6596" max="6596" width="11.81640625" style="1" bestFit="1" customWidth="1"/>
    <col min="6597" max="6597" width="9.26953125" style="1" bestFit="1" customWidth="1"/>
    <col min="6598" max="6599" width="11.81640625" style="1" bestFit="1" customWidth="1"/>
    <col min="6600" max="6601" width="11.81640625" style="1" customWidth="1"/>
    <col min="6602" max="6602" width="13.453125" style="1" customWidth="1"/>
    <col min="6603" max="6603" width="9.26953125" style="1" bestFit="1" customWidth="1"/>
    <col min="6604" max="6604" width="9.81640625" style="1" bestFit="1" customWidth="1"/>
    <col min="6605" max="6605" width="11.26953125" style="1" bestFit="1" customWidth="1"/>
    <col min="6606" max="6606" width="10.26953125" style="1" bestFit="1" customWidth="1"/>
    <col min="6607" max="6607" width="19.26953125" style="1" customWidth="1"/>
    <col min="6608" max="6608" width="11.26953125" style="1" customWidth="1"/>
    <col min="6609" max="6609" width="10.26953125" style="1" bestFit="1" customWidth="1"/>
    <col min="6610" max="6610" width="11.54296875" style="1" customWidth="1"/>
    <col min="6611" max="6611" width="11.81640625" style="1" customWidth="1"/>
    <col min="6612" max="6612" width="10.26953125" style="1" bestFit="1" customWidth="1"/>
    <col min="6613" max="6613" width="9.26953125" style="1" bestFit="1" customWidth="1"/>
    <col min="6614" max="6614" width="11" style="1" customWidth="1"/>
    <col min="6615" max="6616" width="10.1796875" style="1" customWidth="1"/>
    <col min="6617" max="6617" width="12" style="1" customWidth="1"/>
    <col min="6618" max="6618" width="12.81640625" style="1" customWidth="1"/>
    <col min="6619" max="6619" width="12" style="1" customWidth="1"/>
    <col min="6620" max="6622" width="9.1796875" style="1"/>
    <col min="6623" max="6623" width="18.453125" style="1" customWidth="1"/>
    <col min="6624" max="6632" width="9.1796875" style="1"/>
    <col min="6633" max="6635" width="9.81640625" style="1" customWidth="1"/>
    <col min="6636" max="6639" width="9.1796875" style="1"/>
    <col min="6640" max="6640" width="16.453125" style="1" customWidth="1"/>
    <col min="6641" max="6649" width="9.1796875" style="1"/>
    <col min="6650" max="6650" width="9.7265625" style="1" customWidth="1"/>
    <col min="6651" max="6651" width="9.81640625" style="1" customWidth="1"/>
    <col min="6652" max="6652" width="10" style="1" customWidth="1"/>
    <col min="6653" max="6656" width="9.1796875" style="1"/>
    <col min="6657" max="6657" width="19.453125" style="1" customWidth="1"/>
    <col min="6658" max="6666" width="9.1796875" style="1"/>
    <col min="6667" max="6667" width="10" style="1" customWidth="1"/>
    <col min="6668" max="6668" width="10.54296875" style="1" customWidth="1"/>
    <col min="6669" max="6669" width="11" style="1" customWidth="1"/>
    <col min="6670" max="6833" width="9.1796875" style="1"/>
    <col min="6834" max="6834" width="17.54296875" style="1" customWidth="1"/>
    <col min="6835" max="6835" width="10" style="1" customWidth="1"/>
    <col min="6836" max="6836" width="12.453125" style="1" customWidth="1"/>
    <col min="6837" max="6837" width="10" style="1" customWidth="1"/>
    <col min="6838" max="6838" width="11.54296875" style="1" bestFit="1" customWidth="1"/>
    <col min="6839" max="6840" width="11.453125" style="1" bestFit="1" customWidth="1"/>
    <col min="6841" max="6841" width="11.26953125" style="1" bestFit="1" customWidth="1"/>
    <col min="6842" max="6842" width="10.81640625" style="1" customWidth="1"/>
    <col min="6843" max="6844" width="9.26953125" style="1" bestFit="1" customWidth="1"/>
    <col min="6845" max="6845" width="11.54296875" style="1" bestFit="1" customWidth="1"/>
    <col min="6846" max="6846" width="13.1796875" style="1" bestFit="1" customWidth="1"/>
    <col min="6847" max="6847" width="9.453125" style="1" bestFit="1" customWidth="1"/>
    <col min="6848" max="6848" width="10.453125" style="1" bestFit="1" customWidth="1"/>
    <col min="6849" max="6849" width="9.453125" style="1" bestFit="1" customWidth="1"/>
    <col min="6850" max="6850" width="9.26953125" style="1" customWidth="1"/>
    <col min="6851" max="6851" width="10.453125" style="1" bestFit="1" customWidth="1"/>
    <col min="6852" max="6852" width="11.81640625" style="1" bestFit="1" customWidth="1"/>
    <col min="6853" max="6853" width="9.26953125" style="1" bestFit="1" customWidth="1"/>
    <col min="6854" max="6855" width="11.81640625" style="1" bestFit="1" customWidth="1"/>
    <col min="6856" max="6857" width="11.81640625" style="1" customWidth="1"/>
    <col min="6858" max="6858" width="13.453125" style="1" customWidth="1"/>
    <col min="6859" max="6859" width="9.26953125" style="1" bestFit="1" customWidth="1"/>
    <col min="6860" max="6860" width="9.81640625" style="1" bestFit="1" customWidth="1"/>
    <col min="6861" max="6861" width="11.26953125" style="1" bestFit="1" customWidth="1"/>
    <col min="6862" max="6862" width="10.26953125" style="1" bestFit="1" customWidth="1"/>
    <col min="6863" max="6863" width="19.26953125" style="1" customWidth="1"/>
    <col min="6864" max="6864" width="11.26953125" style="1" customWidth="1"/>
    <col min="6865" max="6865" width="10.26953125" style="1" bestFit="1" customWidth="1"/>
    <col min="6866" max="6866" width="11.54296875" style="1" customWidth="1"/>
    <col min="6867" max="6867" width="11.81640625" style="1" customWidth="1"/>
    <col min="6868" max="6868" width="10.26953125" style="1" bestFit="1" customWidth="1"/>
    <col min="6869" max="6869" width="9.26953125" style="1" bestFit="1" customWidth="1"/>
    <col min="6870" max="6870" width="11" style="1" customWidth="1"/>
    <col min="6871" max="6872" width="10.1796875" style="1" customWidth="1"/>
    <col min="6873" max="6873" width="12" style="1" customWidth="1"/>
    <col min="6874" max="6874" width="12.81640625" style="1" customWidth="1"/>
    <col min="6875" max="6875" width="12" style="1" customWidth="1"/>
    <col min="6876" max="6878" width="9.1796875" style="1"/>
    <col min="6879" max="6879" width="18.453125" style="1" customWidth="1"/>
    <col min="6880" max="6888" width="9.1796875" style="1"/>
    <col min="6889" max="6891" width="9.81640625" style="1" customWidth="1"/>
    <col min="6892" max="6895" width="9.1796875" style="1"/>
    <col min="6896" max="6896" width="16.453125" style="1" customWidth="1"/>
    <col min="6897" max="6905" width="9.1796875" style="1"/>
    <col min="6906" max="6906" width="9.7265625" style="1" customWidth="1"/>
    <col min="6907" max="6907" width="9.81640625" style="1" customWidth="1"/>
    <col min="6908" max="6908" width="10" style="1" customWidth="1"/>
    <col min="6909" max="6912" width="9.1796875" style="1"/>
    <col min="6913" max="6913" width="19.453125" style="1" customWidth="1"/>
    <col min="6914" max="6922" width="9.1796875" style="1"/>
    <col min="6923" max="6923" width="10" style="1" customWidth="1"/>
    <col min="6924" max="6924" width="10.54296875" style="1" customWidth="1"/>
    <col min="6925" max="6925" width="11" style="1" customWidth="1"/>
    <col min="6926" max="7089" width="9.1796875" style="1"/>
    <col min="7090" max="7090" width="17.54296875" style="1" customWidth="1"/>
    <col min="7091" max="7091" width="10" style="1" customWidth="1"/>
    <col min="7092" max="7092" width="12.453125" style="1" customWidth="1"/>
    <col min="7093" max="7093" width="10" style="1" customWidth="1"/>
    <col min="7094" max="7094" width="11.54296875" style="1" bestFit="1" customWidth="1"/>
    <col min="7095" max="7096" width="11.453125" style="1" bestFit="1" customWidth="1"/>
    <col min="7097" max="7097" width="11.26953125" style="1" bestFit="1" customWidth="1"/>
    <col min="7098" max="7098" width="10.81640625" style="1" customWidth="1"/>
    <col min="7099" max="7100" width="9.26953125" style="1" bestFit="1" customWidth="1"/>
    <col min="7101" max="7101" width="11.54296875" style="1" bestFit="1" customWidth="1"/>
    <col min="7102" max="7102" width="13.1796875" style="1" bestFit="1" customWidth="1"/>
    <col min="7103" max="7103" width="9.453125" style="1" bestFit="1" customWidth="1"/>
    <col min="7104" max="7104" width="10.453125" style="1" bestFit="1" customWidth="1"/>
    <col min="7105" max="7105" width="9.453125" style="1" bestFit="1" customWidth="1"/>
    <col min="7106" max="7106" width="9.26953125" style="1" customWidth="1"/>
    <col min="7107" max="7107" width="10.453125" style="1" bestFit="1" customWidth="1"/>
    <col min="7108" max="7108" width="11.81640625" style="1" bestFit="1" customWidth="1"/>
    <col min="7109" max="7109" width="9.26953125" style="1" bestFit="1" customWidth="1"/>
    <col min="7110" max="7111" width="11.81640625" style="1" bestFit="1" customWidth="1"/>
    <col min="7112" max="7113" width="11.81640625" style="1" customWidth="1"/>
    <col min="7114" max="7114" width="13.453125" style="1" customWidth="1"/>
    <col min="7115" max="7115" width="9.26953125" style="1" bestFit="1" customWidth="1"/>
    <col min="7116" max="7116" width="9.81640625" style="1" bestFit="1" customWidth="1"/>
    <col min="7117" max="7117" width="11.26953125" style="1" bestFit="1" customWidth="1"/>
    <col min="7118" max="7118" width="10.26953125" style="1" bestFit="1" customWidth="1"/>
    <col min="7119" max="7119" width="19.26953125" style="1" customWidth="1"/>
    <col min="7120" max="7120" width="11.26953125" style="1" customWidth="1"/>
    <col min="7121" max="7121" width="10.26953125" style="1" bestFit="1" customWidth="1"/>
    <col min="7122" max="7122" width="11.54296875" style="1" customWidth="1"/>
    <col min="7123" max="7123" width="11.81640625" style="1" customWidth="1"/>
    <col min="7124" max="7124" width="10.26953125" style="1" bestFit="1" customWidth="1"/>
    <col min="7125" max="7125" width="9.26953125" style="1" bestFit="1" customWidth="1"/>
    <col min="7126" max="7126" width="11" style="1" customWidth="1"/>
    <col min="7127" max="7128" width="10.1796875" style="1" customWidth="1"/>
    <col min="7129" max="7129" width="12" style="1" customWidth="1"/>
    <col min="7130" max="7130" width="12.81640625" style="1" customWidth="1"/>
    <col min="7131" max="7131" width="12" style="1" customWidth="1"/>
    <col min="7132" max="7134" width="9.1796875" style="1"/>
    <col min="7135" max="7135" width="18.453125" style="1" customWidth="1"/>
    <col min="7136" max="7144" width="9.1796875" style="1"/>
    <col min="7145" max="7147" width="9.81640625" style="1" customWidth="1"/>
    <col min="7148" max="7151" width="9.1796875" style="1"/>
    <col min="7152" max="7152" width="16.453125" style="1" customWidth="1"/>
    <col min="7153" max="7161" width="9.1796875" style="1"/>
    <col min="7162" max="7162" width="9.7265625" style="1" customWidth="1"/>
    <col min="7163" max="7163" width="9.81640625" style="1" customWidth="1"/>
    <col min="7164" max="7164" width="10" style="1" customWidth="1"/>
    <col min="7165" max="7168" width="9.1796875" style="1"/>
    <col min="7169" max="7169" width="19.453125" style="1" customWidth="1"/>
    <col min="7170" max="7178" width="9.1796875" style="1"/>
    <col min="7179" max="7179" width="10" style="1" customWidth="1"/>
    <col min="7180" max="7180" width="10.54296875" style="1" customWidth="1"/>
    <col min="7181" max="7181" width="11" style="1" customWidth="1"/>
    <col min="7182" max="7345" width="9.1796875" style="1"/>
    <col min="7346" max="7346" width="17.54296875" style="1" customWidth="1"/>
    <col min="7347" max="7347" width="10" style="1" customWidth="1"/>
    <col min="7348" max="7348" width="12.453125" style="1" customWidth="1"/>
    <col min="7349" max="7349" width="10" style="1" customWidth="1"/>
    <col min="7350" max="7350" width="11.54296875" style="1" bestFit="1" customWidth="1"/>
    <col min="7351" max="7352" width="11.453125" style="1" bestFit="1" customWidth="1"/>
    <col min="7353" max="7353" width="11.26953125" style="1" bestFit="1" customWidth="1"/>
    <col min="7354" max="7354" width="10.81640625" style="1" customWidth="1"/>
    <col min="7355" max="7356" width="9.26953125" style="1" bestFit="1" customWidth="1"/>
    <col min="7357" max="7357" width="11.54296875" style="1" bestFit="1" customWidth="1"/>
    <col min="7358" max="7358" width="13.1796875" style="1" bestFit="1" customWidth="1"/>
    <col min="7359" max="7359" width="9.453125" style="1" bestFit="1" customWidth="1"/>
    <col min="7360" max="7360" width="10.453125" style="1" bestFit="1" customWidth="1"/>
    <col min="7361" max="7361" width="9.453125" style="1" bestFit="1" customWidth="1"/>
    <col min="7362" max="7362" width="9.26953125" style="1" customWidth="1"/>
    <col min="7363" max="7363" width="10.453125" style="1" bestFit="1" customWidth="1"/>
    <col min="7364" max="7364" width="11.81640625" style="1" bestFit="1" customWidth="1"/>
    <col min="7365" max="7365" width="9.26953125" style="1" bestFit="1" customWidth="1"/>
    <col min="7366" max="7367" width="11.81640625" style="1" bestFit="1" customWidth="1"/>
    <col min="7368" max="7369" width="11.81640625" style="1" customWidth="1"/>
    <col min="7370" max="7370" width="13.453125" style="1" customWidth="1"/>
    <col min="7371" max="7371" width="9.26953125" style="1" bestFit="1" customWidth="1"/>
    <col min="7372" max="7372" width="9.81640625" style="1" bestFit="1" customWidth="1"/>
    <col min="7373" max="7373" width="11.26953125" style="1" bestFit="1" customWidth="1"/>
    <col min="7374" max="7374" width="10.26953125" style="1" bestFit="1" customWidth="1"/>
    <col min="7375" max="7375" width="19.26953125" style="1" customWidth="1"/>
    <col min="7376" max="7376" width="11.26953125" style="1" customWidth="1"/>
    <col min="7377" max="7377" width="10.26953125" style="1" bestFit="1" customWidth="1"/>
    <col min="7378" max="7378" width="11.54296875" style="1" customWidth="1"/>
    <col min="7379" max="7379" width="11.81640625" style="1" customWidth="1"/>
    <col min="7380" max="7380" width="10.26953125" style="1" bestFit="1" customWidth="1"/>
    <col min="7381" max="7381" width="9.26953125" style="1" bestFit="1" customWidth="1"/>
    <col min="7382" max="7382" width="11" style="1" customWidth="1"/>
    <col min="7383" max="7384" width="10.1796875" style="1" customWidth="1"/>
    <col min="7385" max="7385" width="12" style="1" customWidth="1"/>
    <col min="7386" max="7386" width="12.81640625" style="1" customWidth="1"/>
    <col min="7387" max="7387" width="12" style="1" customWidth="1"/>
    <col min="7388" max="7390" width="9.1796875" style="1"/>
    <col min="7391" max="7391" width="18.453125" style="1" customWidth="1"/>
    <col min="7392" max="7400" width="9.1796875" style="1"/>
    <col min="7401" max="7403" width="9.81640625" style="1" customWidth="1"/>
    <col min="7404" max="7407" width="9.1796875" style="1"/>
    <col min="7408" max="7408" width="16.453125" style="1" customWidth="1"/>
    <col min="7409" max="7417" width="9.1796875" style="1"/>
    <col min="7418" max="7418" width="9.7265625" style="1" customWidth="1"/>
    <col min="7419" max="7419" width="9.81640625" style="1" customWidth="1"/>
    <col min="7420" max="7420" width="10" style="1" customWidth="1"/>
    <col min="7421" max="7424" width="9.1796875" style="1"/>
    <col min="7425" max="7425" width="19.453125" style="1" customWidth="1"/>
    <col min="7426" max="7434" width="9.1796875" style="1"/>
    <col min="7435" max="7435" width="10" style="1" customWidth="1"/>
    <col min="7436" max="7436" width="10.54296875" style="1" customWidth="1"/>
    <col min="7437" max="7437" width="11" style="1" customWidth="1"/>
    <col min="7438" max="7601" width="9.1796875" style="1"/>
    <col min="7602" max="7602" width="17.54296875" style="1" customWidth="1"/>
    <col min="7603" max="7603" width="10" style="1" customWidth="1"/>
    <col min="7604" max="7604" width="12.453125" style="1" customWidth="1"/>
    <col min="7605" max="7605" width="10" style="1" customWidth="1"/>
    <col min="7606" max="7606" width="11.54296875" style="1" bestFit="1" customWidth="1"/>
    <col min="7607" max="7608" width="11.453125" style="1" bestFit="1" customWidth="1"/>
    <col min="7609" max="7609" width="11.26953125" style="1" bestFit="1" customWidth="1"/>
    <col min="7610" max="7610" width="10.81640625" style="1" customWidth="1"/>
    <col min="7611" max="7612" width="9.26953125" style="1" bestFit="1" customWidth="1"/>
    <col min="7613" max="7613" width="11.54296875" style="1" bestFit="1" customWidth="1"/>
    <col min="7614" max="7614" width="13.1796875" style="1" bestFit="1" customWidth="1"/>
    <col min="7615" max="7615" width="9.453125" style="1" bestFit="1" customWidth="1"/>
    <col min="7616" max="7616" width="10.453125" style="1" bestFit="1" customWidth="1"/>
    <col min="7617" max="7617" width="9.453125" style="1" bestFit="1" customWidth="1"/>
    <col min="7618" max="7618" width="9.26953125" style="1" customWidth="1"/>
    <col min="7619" max="7619" width="10.453125" style="1" bestFit="1" customWidth="1"/>
    <col min="7620" max="7620" width="11.81640625" style="1" bestFit="1" customWidth="1"/>
    <col min="7621" max="7621" width="9.26953125" style="1" bestFit="1" customWidth="1"/>
    <col min="7622" max="7623" width="11.81640625" style="1" bestFit="1" customWidth="1"/>
    <col min="7624" max="7625" width="11.81640625" style="1" customWidth="1"/>
    <col min="7626" max="7626" width="13.453125" style="1" customWidth="1"/>
    <col min="7627" max="7627" width="9.26953125" style="1" bestFit="1" customWidth="1"/>
    <col min="7628" max="7628" width="9.81640625" style="1" bestFit="1" customWidth="1"/>
    <col min="7629" max="7629" width="11.26953125" style="1" bestFit="1" customWidth="1"/>
    <col min="7630" max="7630" width="10.26953125" style="1" bestFit="1" customWidth="1"/>
    <col min="7631" max="7631" width="19.26953125" style="1" customWidth="1"/>
    <col min="7632" max="7632" width="11.26953125" style="1" customWidth="1"/>
    <col min="7633" max="7633" width="10.26953125" style="1" bestFit="1" customWidth="1"/>
    <col min="7634" max="7634" width="11.54296875" style="1" customWidth="1"/>
    <col min="7635" max="7635" width="11.81640625" style="1" customWidth="1"/>
    <col min="7636" max="7636" width="10.26953125" style="1" bestFit="1" customWidth="1"/>
    <col min="7637" max="7637" width="9.26953125" style="1" bestFit="1" customWidth="1"/>
    <col min="7638" max="7638" width="11" style="1" customWidth="1"/>
    <col min="7639" max="7640" width="10.1796875" style="1" customWidth="1"/>
    <col min="7641" max="7641" width="12" style="1" customWidth="1"/>
    <col min="7642" max="7642" width="12.81640625" style="1" customWidth="1"/>
    <col min="7643" max="7643" width="12" style="1" customWidth="1"/>
    <col min="7644" max="7646" width="9.1796875" style="1"/>
    <col min="7647" max="7647" width="18.453125" style="1" customWidth="1"/>
    <col min="7648" max="7656" width="9.1796875" style="1"/>
    <col min="7657" max="7659" width="9.81640625" style="1" customWidth="1"/>
    <col min="7660" max="7663" width="9.1796875" style="1"/>
    <col min="7664" max="7664" width="16.453125" style="1" customWidth="1"/>
    <col min="7665" max="7673" width="9.1796875" style="1"/>
    <col min="7674" max="7674" width="9.7265625" style="1" customWidth="1"/>
    <col min="7675" max="7675" width="9.81640625" style="1" customWidth="1"/>
    <col min="7676" max="7676" width="10" style="1" customWidth="1"/>
    <col min="7677" max="7680" width="9.1796875" style="1"/>
    <col min="7681" max="7681" width="19.453125" style="1" customWidth="1"/>
    <col min="7682" max="7690" width="9.1796875" style="1"/>
    <col min="7691" max="7691" width="10" style="1" customWidth="1"/>
    <col min="7692" max="7692" width="10.54296875" style="1" customWidth="1"/>
    <col min="7693" max="7693" width="11" style="1" customWidth="1"/>
    <col min="7694" max="7857" width="9.1796875" style="1"/>
    <col min="7858" max="7858" width="17.54296875" style="1" customWidth="1"/>
    <col min="7859" max="7859" width="10" style="1" customWidth="1"/>
    <col min="7860" max="7860" width="12.453125" style="1" customWidth="1"/>
    <col min="7861" max="7861" width="10" style="1" customWidth="1"/>
    <col min="7862" max="7862" width="11.54296875" style="1" bestFit="1" customWidth="1"/>
    <col min="7863" max="7864" width="11.453125" style="1" bestFit="1" customWidth="1"/>
    <col min="7865" max="7865" width="11.26953125" style="1" bestFit="1" customWidth="1"/>
    <col min="7866" max="7866" width="10.81640625" style="1" customWidth="1"/>
    <col min="7867" max="7868" width="9.26953125" style="1" bestFit="1" customWidth="1"/>
    <col min="7869" max="7869" width="11.54296875" style="1" bestFit="1" customWidth="1"/>
    <col min="7870" max="7870" width="13.1796875" style="1" bestFit="1" customWidth="1"/>
    <col min="7871" max="7871" width="9.453125" style="1" bestFit="1" customWidth="1"/>
    <col min="7872" max="7872" width="10.453125" style="1" bestFit="1" customWidth="1"/>
    <col min="7873" max="7873" width="9.453125" style="1" bestFit="1" customWidth="1"/>
    <col min="7874" max="7874" width="9.26953125" style="1" customWidth="1"/>
    <col min="7875" max="7875" width="10.453125" style="1" bestFit="1" customWidth="1"/>
    <col min="7876" max="7876" width="11.81640625" style="1" bestFit="1" customWidth="1"/>
    <col min="7877" max="7877" width="9.26953125" style="1" bestFit="1" customWidth="1"/>
    <col min="7878" max="7879" width="11.81640625" style="1" bestFit="1" customWidth="1"/>
    <col min="7880" max="7881" width="11.81640625" style="1" customWidth="1"/>
    <col min="7882" max="7882" width="13.453125" style="1" customWidth="1"/>
    <col min="7883" max="7883" width="9.26953125" style="1" bestFit="1" customWidth="1"/>
    <col min="7884" max="7884" width="9.81640625" style="1" bestFit="1" customWidth="1"/>
    <col min="7885" max="7885" width="11.26953125" style="1" bestFit="1" customWidth="1"/>
    <col min="7886" max="7886" width="10.26953125" style="1" bestFit="1" customWidth="1"/>
    <col min="7887" max="7887" width="19.26953125" style="1" customWidth="1"/>
    <col min="7888" max="7888" width="11.26953125" style="1" customWidth="1"/>
    <col min="7889" max="7889" width="10.26953125" style="1" bestFit="1" customWidth="1"/>
    <col min="7890" max="7890" width="11.54296875" style="1" customWidth="1"/>
    <col min="7891" max="7891" width="11.81640625" style="1" customWidth="1"/>
    <col min="7892" max="7892" width="10.26953125" style="1" bestFit="1" customWidth="1"/>
    <col min="7893" max="7893" width="9.26953125" style="1" bestFit="1" customWidth="1"/>
    <col min="7894" max="7894" width="11" style="1" customWidth="1"/>
    <col min="7895" max="7896" width="10.1796875" style="1" customWidth="1"/>
    <col min="7897" max="7897" width="12" style="1" customWidth="1"/>
    <col min="7898" max="7898" width="12.81640625" style="1" customWidth="1"/>
    <col min="7899" max="7899" width="12" style="1" customWidth="1"/>
    <col min="7900" max="7902" width="9.1796875" style="1"/>
    <col min="7903" max="7903" width="18.453125" style="1" customWidth="1"/>
    <col min="7904" max="7912" width="9.1796875" style="1"/>
    <col min="7913" max="7915" width="9.81640625" style="1" customWidth="1"/>
    <col min="7916" max="7919" width="9.1796875" style="1"/>
    <col min="7920" max="7920" width="16.453125" style="1" customWidth="1"/>
    <col min="7921" max="7929" width="9.1796875" style="1"/>
    <col min="7930" max="7930" width="9.7265625" style="1" customWidth="1"/>
    <col min="7931" max="7931" width="9.81640625" style="1" customWidth="1"/>
    <col min="7932" max="7932" width="10" style="1" customWidth="1"/>
    <col min="7933" max="7936" width="9.1796875" style="1"/>
    <col min="7937" max="7937" width="19.453125" style="1" customWidth="1"/>
    <col min="7938" max="7946" width="9.1796875" style="1"/>
    <col min="7947" max="7947" width="10" style="1" customWidth="1"/>
    <col min="7948" max="7948" width="10.54296875" style="1" customWidth="1"/>
    <col min="7949" max="7949" width="11" style="1" customWidth="1"/>
    <col min="7950" max="8113" width="9.1796875" style="1"/>
    <col min="8114" max="8114" width="17.54296875" style="1" customWidth="1"/>
    <col min="8115" max="8115" width="10" style="1" customWidth="1"/>
    <col min="8116" max="8116" width="12.453125" style="1" customWidth="1"/>
    <col min="8117" max="8117" width="10" style="1" customWidth="1"/>
    <col min="8118" max="8118" width="11.54296875" style="1" bestFit="1" customWidth="1"/>
    <col min="8119" max="8120" width="11.453125" style="1" bestFit="1" customWidth="1"/>
    <col min="8121" max="8121" width="11.26953125" style="1" bestFit="1" customWidth="1"/>
    <col min="8122" max="8122" width="10.81640625" style="1" customWidth="1"/>
    <col min="8123" max="8124" width="9.26953125" style="1" bestFit="1" customWidth="1"/>
    <col min="8125" max="8125" width="11.54296875" style="1" bestFit="1" customWidth="1"/>
    <col min="8126" max="8126" width="13.1796875" style="1" bestFit="1" customWidth="1"/>
    <col min="8127" max="8127" width="9.453125" style="1" bestFit="1" customWidth="1"/>
    <col min="8128" max="8128" width="10.453125" style="1" bestFit="1" customWidth="1"/>
    <col min="8129" max="8129" width="9.453125" style="1" bestFit="1" customWidth="1"/>
    <col min="8130" max="8130" width="9.26953125" style="1" customWidth="1"/>
    <col min="8131" max="8131" width="10.453125" style="1" bestFit="1" customWidth="1"/>
    <col min="8132" max="8132" width="11.81640625" style="1" bestFit="1" customWidth="1"/>
    <col min="8133" max="8133" width="9.26953125" style="1" bestFit="1" customWidth="1"/>
    <col min="8134" max="8135" width="11.81640625" style="1" bestFit="1" customWidth="1"/>
    <col min="8136" max="8137" width="11.81640625" style="1" customWidth="1"/>
    <col min="8138" max="8138" width="13.453125" style="1" customWidth="1"/>
    <col min="8139" max="8139" width="9.26953125" style="1" bestFit="1" customWidth="1"/>
    <col min="8140" max="8140" width="9.81640625" style="1" bestFit="1" customWidth="1"/>
    <col min="8141" max="8141" width="11.26953125" style="1" bestFit="1" customWidth="1"/>
    <col min="8142" max="8142" width="10.26953125" style="1" bestFit="1" customWidth="1"/>
    <col min="8143" max="8143" width="19.26953125" style="1" customWidth="1"/>
    <col min="8144" max="8144" width="11.26953125" style="1" customWidth="1"/>
    <col min="8145" max="8145" width="10.26953125" style="1" bestFit="1" customWidth="1"/>
    <col min="8146" max="8146" width="11.54296875" style="1" customWidth="1"/>
    <col min="8147" max="8147" width="11.81640625" style="1" customWidth="1"/>
    <col min="8148" max="8148" width="10.26953125" style="1" bestFit="1" customWidth="1"/>
    <col min="8149" max="8149" width="9.26953125" style="1" bestFit="1" customWidth="1"/>
    <col min="8150" max="8150" width="11" style="1" customWidth="1"/>
    <col min="8151" max="8152" width="10.1796875" style="1" customWidth="1"/>
    <col min="8153" max="8153" width="12" style="1" customWidth="1"/>
    <col min="8154" max="8154" width="12.81640625" style="1" customWidth="1"/>
    <col min="8155" max="8155" width="12" style="1" customWidth="1"/>
    <col min="8156" max="8158" width="9.1796875" style="1"/>
    <col min="8159" max="8159" width="18.453125" style="1" customWidth="1"/>
    <col min="8160" max="8168" width="9.1796875" style="1"/>
    <col min="8169" max="8171" width="9.81640625" style="1" customWidth="1"/>
    <col min="8172" max="8175" width="9.1796875" style="1"/>
    <col min="8176" max="8176" width="16.453125" style="1" customWidth="1"/>
    <col min="8177" max="8185" width="9.1796875" style="1"/>
    <col min="8186" max="8186" width="9.7265625" style="1" customWidth="1"/>
    <col min="8187" max="8187" width="9.81640625" style="1" customWidth="1"/>
    <col min="8188" max="8188" width="10" style="1" customWidth="1"/>
    <col min="8189" max="8192" width="9.1796875" style="1"/>
    <col min="8193" max="8193" width="19.453125" style="1" customWidth="1"/>
    <col min="8194" max="8202" width="9.1796875" style="1"/>
    <col min="8203" max="8203" width="10" style="1" customWidth="1"/>
    <col min="8204" max="8204" width="10.54296875" style="1" customWidth="1"/>
    <col min="8205" max="8205" width="11" style="1" customWidth="1"/>
    <col min="8206" max="8369" width="9.1796875" style="1"/>
    <col min="8370" max="8370" width="17.54296875" style="1" customWidth="1"/>
    <col min="8371" max="8371" width="10" style="1" customWidth="1"/>
    <col min="8372" max="8372" width="12.453125" style="1" customWidth="1"/>
    <col min="8373" max="8373" width="10" style="1" customWidth="1"/>
    <col min="8374" max="8374" width="11.54296875" style="1" bestFit="1" customWidth="1"/>
    <col min="8375" max="8376" width="11.453125" style="1" bestFit="1" customWidth="1"/>
    <col min="8377" max="8377" width="11.26953125" style="1" bestFit="1" customWidth="1"/>
    <col min="8378" max="8378" width="10.81640625" style="1" customWidth="1"/>
    <col min="8379" max="8380" width="9.26953125" style="1" bestFit="1" customWidth="1"/>
    <col min="8381" max="8381" width="11.54296875" style="1" bestFit="1" customWidth="1"/>
    <col min="8382" max="8382" width="13.1796875" style="1" bestFit="1" customWidth="1"/>
    <col min="8383" max="8383" width="9.453125" style="1" bestFit="1" customWidth="1"/>
    <col min="8384" max="8384" width="10.453125" style="1" bestFit="1" customWidth="1"/>
    <col min="8385" max="8385" width="9.453125" style="1" bestFit="1" customWidth="1"/>
    <col min="8386" max="8386" width="9.26953125" style="1" customWidth="1"/>
    <col min="8387" max="8387" width="10.453125" style="1" bestFit="1" customWidth="1"/>
    <col min="8388" max="8388" width="11.81640625" style="1" bestFit="1" customWidth="1"/>
    <col min="8389" max="8389" width="9.26953125" style="1" bestFit="1" customWidth="1"/>
    <col min="8390" max="8391" width="11.81640625" style="1" bestFit="1" customWidth="1"/>
    <col min="8392" max="8393" width="11.81640625" style="1" customWidth="1"/>
    <col min="8394" max="8394" width="13.453125" style="1" customWidth="1"/>
    <col min="8395" max="8395" width="9.26953125" style="1" bestFit="1" customWidth="1"/>
    <col min="8396" max="8396" width="9.81640625" style="1" bestFit="1" customWidth="1"/>
    <col min="8397" max="8397" width="11.26953125" style="1" bestFit="1" customWidth="1"/>
    <col min="8398" max="8398" width="10.26953125" style="1" bestFit="1" customWidth="1"/>
    <col min="8399" max="8399" width="19.26953125" style="1" customWidth="1"/>
    <col min="8400" max="8400" width="11.26953125" style="1" customWidth="1"/>
    <col min="8401" max="8401" width="10.26953125" style="1" bestFit="1" customWidth="1"/>
    <col min="8402" max="8402" width="11.54296875" style="1" customWidth="1"/>
    <col min="8403" max="8403" width="11.81640625" style="1" customWidth="1"/>
    <col min="8404" max="8404" width="10.26953125" style="1" bestFit="1" customWidth="1"/>
    <col min="8405" max="8405" width="9.26953125" style="1" bestFit="1" customWidth="1"/>
    <col min="8406" max="8406" width="11" style="1" customWidth="1"/>
    <col min="8407" max="8408" width="10.1796875" style="1" customWidth="1"/>
    <col min="8409" max="8409" width="12" style="1" customWidth="1"/>
    <col min="8410" max="8410" width="12.81640625" style="1" customWidth="1"/>
    <col min="8411" max="8411" width="12" style="1" customWidth="1"/>
    <col min="8412" max="8414" width="9.1796875" style="1"/>
    <col min="8415" max="8415" width="18.453125" style="1" customWidth="1"/>
    <col min="8416" max="8424" width="9.1796875" style="1"/>
    <col min="8425" max="8427" width="9.81640625" style="1" customWidth="1"/>
    <col min="8428" max="8431" width="9.1796875" style="1"/>
    <col min="8432" max="8432" width="16.453125" style="1" customWidth="1"/>
    <col min="8433" max="8441" width="9.1796875" style="1"/>
    <col min="8442" max="8442" width="9.7265625" style="1" customWidth="1"/>
    <col min="8443" max="8443" width="9.81640625" style="1" customWidth="1"/>
    <col min="8444" max="8444" width="10" style="1" customWidth="1"/>
    <col min="8445" max="8448" width="9.1796875" style="1"/>
    <col min="8449" max="8449" width="19.453125" style="1" customWidth="1"/>
    <col min="8450" max="8458" width="9.1796875" style="1"/>
    <col min="8459" max="8459" width="10" style="1" customWidth="1"/>
    <col min="8460" max="8460" width="10.54296875" style="1" customWidth="1"/>
    <col min="8461" max="8461" width="11" style="1" customWidth="1"/>
    <col min="8462" max="8625" width="9.1796875" style="1"/>
    <col min="8626" max="8626" width="17.54296875" style="1" customWidth="1"/>
    <col min="8627" max="8627" width="10" style="1" customWidth="1"/>
    <col min="8628" max="8628" width="12.453125" style="1" customWidth="1"/>
    <col min="8629" max="8629" width="10" style="1" customWidth="1"/>
    <col min="8630" max="8630" width="11.54296875" style="1" bestFit="1" customWidth="1"/>
    <col min="8631" max="8632" width="11.453125" style="1" bestFit="1" customWidth="1"/>
    <col min="8633" max="8633" width="11.26953125" style="1" bestFit="1" customWidth="1"/>
    <col min="8634" max="8634" width="10.81640625" style="1" customWidth="1"/>
    <col min="8635" max="8636" width="9.26953125" style="1" bestFit="1" customWidth="1"/>
    <col min="8637" max="8637" width="11.54296875" style="1" bestFit="1" customWidth="1"/>
    <col min="8638" max="8638" width="13.1796875" style="1" bestFit="1" customWidth="1"/>
    <col min="8639" max="8639" width="9.453125" style="1" bestFit="1" customWidth="1"/>
    <col min="8640" max="8640" width="10.453125" style="1" bestFit="1" customWidth="1"/>
    <col min="8641" max="8641" width="9.453125" style="1" bestFit="1" customWidth="1"/>
    <col min="8642" max="8642" width="9.26953125" style="1" customWidth="1"/>
    <col min="8643" max="8643" width="10.453125" style="1" bestFit="1" customWidth="1"/>
    <col min="8644" max="8644" width="11.81640625" style="1" bestFit="1" customWidth="1"/>
    <col min="8645" max="8645" width="9.26953125" style="1" bestFit="1" customWidth="1"/>
    <col min="8646" max="8647" width="11.81640625" style="1" bestFit="1" customWidth="1"/>
    <col min="8648" max="8649" width="11.81640625" style="1" customWidth="1"/>
    <col min="8650" max="8650" width="13.453125" style="1" customWidth="1"/>
    <col min="8651" max="8651" width="9.26953125" style="1" bestFit="1" customWidth="1"/>
    <col min="8652" max="8652" width="9.81640625" style="1" bestFit="1" customWidth="1"/>
    <col min="8653" max="8653" width="11.26953125" style="1" bestFit="1" customWidth="1"/>
    <col min="8654" max="8654" width="10.26953125" style="1" bestFit="1" customWidth="1"/>
    <col min="8655" max="8655" width="19.26953125" style="1" customWidth="1"/>
    <col min="8656" max="8656" width="11.26953125" style="1" customWidth="1"/>
    <col min="8657" max="8657" width="10.26953125" style="1" bestFit="1" customWidth="1"/>
    <col min="8658" max="8658" width="11.54296875" style="1" customWidth="1"/>
    <col min="8659" max="8659" width="11.81640625" style="1" customWidth="1"/>
    <col min="8660" max="8660" width="10.26953125" style="1" bestFit="1" customWidth="1"/>
    <col min="8661" max="8661" width="9.26953125" style="1" bestFit="1" customWidth="1"/>
    <col min="8662" max="8662" width="11" style="1" customWidth="1"/>
    <col min="8663" max="8664" width="10.1796875" style="1" customWidth="1"/>
    <col min="8665" max="8665" width="12" style="1" customWidth="1"/>
    <col min="8666" max="8666" width="12.81640625" style="1" customWidth="1"/>
    <col min="8667" max="8667" width="12" style="1" customWidth="1"/>
    <col min="8668" max="8670" width="9.1796875" style="1"/>
    <col min="8671" max="8671" width="18.453125" style="1" customWidth="1"/>
    <col min="8672" max="8680" width="9.1796875" style="1"/>
    <col min="8681" max="8683" width="9.81640625" style="1" customWidth="1"/>
    <col min="8684" max="8687" width="9.1796875" style="1"/>
    <col min="8688" max="8688" width="16.453125" style="1" customWidth="1"/>
    <col min="8689" max="8697" width="9.1796875" style="1"/>
    <col min="8698" max="8698" width="9.7265625" style="1" customWidth="1"/>
    <col min="8699" max="8699" width="9.81640625" style="1" customWidth="1"/>
    <col min="8700" max="8700" width="10" style="1" customWidth="1"/>
    <col min="8701" max="8704" width="9.1796875" style="1"/>
    <col min="8705" max="8705" width="19.453125" style="1" customWidth="1"/>
    <col min="8706" max="8714" width="9.1796875" style="1"/>
    <col min="8715" max="8715" width="10" style="1" customWidth="1"/>
    <col min="8716" max="8716" width="10.54296875" style="1" customWidth="1"/>
    <col min="8717" max="8717" width="11" style="1" customWidth="1"/>
    <col min="8718" max="8881" width="9.1796875" style="1"/>
    <col min="8882" max="8882" width="17.54296875" style="1" customWidth="1"/>
    <col min="8883" max="8883" width="10" style="1" customWidth="1"/>
    <col min="8884" max="8884" width="12.453125" style="1" customWidth="1"/>
    <col min="8885" max="8885" width="10" style="1" customWidth="1"/>
    <col min="8886" max="8886" width="11.54296875" style="1" bestFit="1" customWidth="1"/>
    <col min="8887" max="8888" width="11.453125" style="1" bestFit="1" customWidth="1"/>
    <col min="8889" max="8889" width="11.26953125" style="1" bestFit="1" customWidth="1"/>
    <col min="8890" max="8890" width="10.81640625" style="1" customWidth="1"/>
    <col min="8891" max="8892" width="9.26953125" style="1" bestFit="1" customWidth="1"/>
    <col min="8893" max="8893" width="11.54296875" style="1" bestFit="1" customWidth="1"/>
    <col min="8894" max="8894" width="13.1796875" style="1" bestFit="1" customWidth="1"/>
    <col min="8895" max="8895" width="9.453125" style="1" bestFit="1" customWidth="1"/>
    <col min="8896" max="8896" width="10.453125" style="1" bestFit="1" customWidth="1"/>
    <col min="8897" max="8897" width="9.453125" style="1" bestFit="1" customWidth="1"/>
    <col min="8898" max="8898" width="9.26953125" style="1" customWidth="1"/>
    <col min="8899" max="8899" width="10.453125" style="1" bestFit="1" customWidth="1"/>
    <col min="8900" max="8900" width="11.81640625" style="1" bestFit="1" customWidth="1"/>
    <col min="8901" max="8901" width="9.26953125" style="1" bestFit="1" customWidth="1"/>
    <col min="8902" max="8903" width="11.81640625" style="1" bestFit="1" customWidth="1"/>
    <col min="8904" max="8905" width="11.81640625" style="1" customWidth="1"/>
    <col min="8906" max="8906" width="13.453125" style="1" customWidth="1"/>
    <col min="8907" max="8907" width="9.26953125" style="1" bestFit="1" customWidth="1"/>
    <col min="8908" max="8908" width="9.81640625" style="1" bestFit="1" customWidth="1"/>
    <col min="8909" max="8909" width="11.26953125" style="1" bestFit="1" customWidth="1"/>
    <col min="8910" max="8910" width="10.26953125" style="1" bestFit="1" customWidth="1"/>
    <col min="8911" max="8911" width="19.26953125" style="1" customWidth="1"/>
    <col min="8912" max="8912" width="11.26953125" style="1" customWidth="1"/>
    <col min="8913" max="8913" width="10.26953125" style="1" bestFit="1" customWidth="1"/>
    <col min="8914" max="8914" width="11.54296875" style="1" customWidth="1"/>
    <col min="8915" max="8915" width="11.81640625" style="1" customWidth="1"/>
    <col min="8916" max="8916" width="10.26953125" style="1" bestFit="1" customWidth="1"/>
    <col min="8917" max="8917" width="9.26953125" style="1" bestFit="1" customWidth="1"/>
    <col min="8918" max="8918" width="11" style="1" customWidth="1"/>
    <col min="8919" max="8920" width="10.1796875" style="1" customWidth="1"/>
    <col min="8921" max="8921" width="12" style="1" customWidth="1"/>
    <col min="8922" max="8922" width="12.81640625" style="1" customWidth="1"/>
    <col min="8923" max="8923" width="12" style="1" customWidth="1"/>
    <col min="8924" max="8926" width="9.1796875" style="1"/>
    <col min="8927" max="8927" width="18.453125" style="1" customWidth="1"/>
    <col min="8928" max="8936" width="9.1796875" style="1"/>
    <col min="8937" max="8939" width="9.81640625" style="1" customWidth="1"/>
    <col min="8940" max="8943" width="9.1796875" style="1"/>
    <col min="8944" max="8944" width="16.453125" style="1" customWidth="1"/>
    <col min="8945" max="8953" width="9.1796875" style="1"/>
    <col min="8954" max="8954" width="9.7265625" style="1" customWidth="1"/>
    <col min="8955" max="8955" width="9.81640625" style="1" customWidth="1"/>
    <col min="8956" max="8956" width="10" style="1" customWidth="1"/>
    <col min="8957" max="8960" width="9.1796875" style="1"/>
    <col min="8961" max="8961" width="19.453125" style="1" customWidth="1"/>
    <col min="8962" max="8970" width="9.1796875" style="1"/>
    <col min="8971" max="8971" width="10" style="1" customWidth="1"/>
    <col min="8972" max="8972" width="10.54296875" style="1" customWidth="1"/>
    <col min="8973" max="8973" width="11" style="1" customWidth="1"/>
    <col min="8974" max="9137" width="9.1796875" style="1"/>
    <col min="9138" max="9138" width="17.54296875" style="1" customWidth="1"/>
    <col min="9139" max="9139" width="10" style="1" customWidth="1"/>
    <col min="9140" max="9140" width="12.453125" style="1" customWidth="1"/>
    <col min="9141" max="9141" width="10" style="1" customWidth="1"/>
    <col min="9142" max="9142" width="11.54296875" style="1" bestFit="1" customWidth="1"/>
    <col min="9143" max="9144" width="11.453125" style="1" bestFit="1" customWidth="1"/>
    <col min="9145" max="9145" width="11.26953125" style="1" bestFit="1" customWidth="1"/>
    <col min="9146" max="9146" width="10.81640625" style="1" customWidth="1"/>
    <col min="9147" max="9148" width="9.26953125" style="1" bestFit="1" customWidth="1"/>
    <col min="9149" max="9149" width="11.54296875" style="1" bestFit="1" customWidth="1"/>
    <col min="9150" max="9150" width="13.1796875" style="1" bestFit="1" customWidth="1"/>
    <col min="9151" max="9151" width="9.453125" style="1" bestFit="1" customWidth="1"/>
    <col min="9152" max="9152" width="10.453125" style="1" bestFit="1" customWidth="1"/>
    <col min="9153" max="9153" width="9.453125" style="1" bestFit="1" customWidth="1"/>
    <col min="9154" max="9154" width="9.26953125" style="1" customWidth="1"/>
    <col min="9155" max="9155" width="10.453125" style="1" bestFit="1" customWidth="1"/>
    <col min="9156" max="9156" width="11.81640625" style="1" bestFit="1" customWidth="1"/>
    <col min="9157" max="9157" width="9.26953125" style="1" bestFit="1" customWidth="1"/>
    <col min="9158" max="9159" width="11.81640625" style="1" bestFit="1" customWidth="1"/>
    <col min="9160" max="9161" width="11.81640625" style="1" customWidth="1"/>
    <col min="9162" max="9162" width="13.453125" style="1" customWidth="1"/>
    <col min="9163" max="9163" width="9.26953125" style="1" bestFit="1" customWidth="1"/>
    <col min="9164" max="9164" width="9.81640625" style="1" bestFit="1" customWidth="1"/>
    <col min="9165" max="9165" width="11.26953125" style="1" bestFit="1" customWidth="1"/>
    <col min="9166" max="9166" width="10.26953125" style="1" bestFit="1" customWidth="1"/>
    <col min="9167" max="9167" width="19.26953125" style="1" customWidth="1"/>
    <col min="9168" max="9168" width="11.26953125" style="1" customWidth="1"/>
    <col min="9169" max="9169" width="10.26953125" style="1" bestFit="1" customWidth="1"/>
    <col min="9170" max="9170" width="11.54296875" style="1" customWidth="1"/>
    <col min="9171" max="9171" width="11.81640625" style="1" customWidth="1"/>
    <col min="9172" max="9172" width="10.26953125" style="1" bestFit="1" customWidth="1"/>
    <col min="9173" max="9173" width="9.26953125" style="1" bestFit="1" customWidth="1"/>
    <col min="9174" max="9174" width="11" style="1" customWidth="1"/>
    <col min="9175" max="9176" width="10.1796875" style="1" customWidth="1"/>
    <col min="9177" max="9177" width="12" style="1" customWidth="1"/>
    <col min="9178" max="9178" width="12.81640625" style="1" customWidth="1"/>
    <col min="9179" max="9179" width="12" style="1" customWidth="1"/>
    <col min="9180" max="9182" width="9.1796875" style="1"/>
    <col min="9183" max="9183" width="18.453125" style="1" customWidth="1"/>
    <col min="9184" max="9192" width="9.1796875" style="1"/>
    <col min="9193" max="9195" width="9.81640625" style="1" customWidth="1"/>
    <col min="9196" max="9199" width="9.1796875" style="1"/>
    <col min="9200" max="9200" width="16.453125" style="1" customWidth="1"/>
    <col min="9201" max="9209" width="9.1796875" style="1"/>
    <col min="9210" max="9210" width="9.7265625" style="1" customWidth="1"/>
    <col min="9211" max="9211" width="9.81640625" style="1" customWidth="1"/>
    <col min="9212" max="9212" width="10" style="1" customWidth="1"/>
    <col min="9213" max="9216" width="9.1796875" style="1"/>
    <col min="9217" max="9217" width="19.453125" style="1" customWidth="1"/>
    <col min="9218" max="9226" width="9.1796875" style="1"/>
    <col min="9227" max="9227" width="10" style="1" customWidth="1"/>
    <col min="9228" max="9228" width="10.54296875" style="1" customWidth="1"/>
    <col min="9229" max="9229" width="11" style="1" customWidth="1"/>
    <col min="9230" max="9393" width="9.1796875" style="1"/>
    <col min="9394" max="9394" width="17.54296875" style="1" customWidth="1"/>
    <col min="9395" max="9395" width="10" style="1" customWidth="1"/>
    <col min="9396" max="9396" width="12.453125" style="1" customWidth="1"/>
    <col min="9397" max="9397" width="10" style="1" customWidth="1"/>
    <col min="9398" max="9398" width="11.54296875" style="1" bestFit="1" customWidth="1"/>
    <col min="9399" max="9400" width="11.453125" style="1" bestFit="1" customWidth="1"/>
    <col min="9401" max="9401" width="11.26953125" style="1" bestFit="1" customWidth="1"/>
    <col min="9402" max="9402" width="10.81640625" style="1" customWidth="1"/>
    <col min="9403" max="9404" width="9.26953125" style="1" bestFit="1" customWidth="1"/>
    <col min="9405" max="9405" width="11.54296875" style="1" bestFit="1" customWidth="1"/>
    <col min="9406" max="9406" width="13.1796875" style="1" bestFit="1" customWidth="1"/>
    <col min="9407" max="9407" width="9.453125" style="1" bestFit="1" customWidth="1"/>
    <col min="9408" max="9408" width="10.453125" style="1" bestFit="1" customWidth="1"/>
    <col min="9409" max="9409" width="9.453125" style="1" bestFit="1" customWidth="1"/>
    <col min="9410" max="9410" width="9.26953125" style="1" customWidth="1"/>
    <col min="9411" max="9411" width="10.453125" style="1" bestFit="1" customWidth="1"/>
    <col min="9412" max="9412" width="11.81640625" style="1" bestFit="1" customWidth="1"/>
    <col min="9413" max="9413" width="9.26953125" style="1" bestFit="1" customWidth="1"/>
    <col min="9414" max="9415" width="11.81640625" style="1" bestFit="1" customWidth="1"/>
    <col min="9416" max="9417" width="11.81640625" style="1" customWidth="1"/>
    <col min="9418" max="9418" width="13.453125" style="1" customWidth="1"/>
    <col min="9419" max="9419" width="9.26953125" style="1" bestFit="1" customWidth="1"/>
    <col min="9420" max="9420" width="9.81640625" style="1" bestFit="1" customWidth="1"/>
    <col min="9421" max="9421" width="11.26953125" style="1" bestFit="1" customWidth="1"/>
    <col min="9422" max="9422" width="10.26953125" style="1" bestFit="1" customWidth="1"/>
    <col min="9423" max="9423" width="19.26953125" style="1" customWidth="1"/>
    <col min="9424" max="9424" width="11.26953125" style="1" customWidth="1"/>
    <col min="9425" max="9425" width="10.26953125" style="1" bestFit="1" customWidth="1"/>
    <col min="9426" max="9426" width="11.54296875" style="1" customWidth="1"/>
    <col min="9427" max="9427" width="11.81640625" style="1" customWidth="1"/>
    <col min="9428" max="9428" width="10.26953125" style="1" bestFit="1" customWidth="1"/>
    <col min="9429" max="9429" width="9.26953125" style="1" bestFit="1" customWidth="1"/>
    <col min="9430" max="9430" width="11" style="1" customWidth="1"/>
    <col min="9431" max="9432" width="10.1796875" style="1" customWidth="1"/>
    <col min="9433" max="9433" width="12" style="1" customWidth="1"/>
    <col min="9434" max="9434" width="12.81640625" style="1" customWidth="1"/>
    <col min="9435" max="9435" width="12" style="1" customWidth="1"/>
    <col min="9436" max="9438" width="9.1796875" style="1"/>
    <col min="9439" max="9439" width="18.453125" style="1" customWidth="1"/>
    <col min="9440" max="9448" width="9.1796875" style="1"/>
    <col min="9449" max="9451" width="9.81640625" style="1" customWidth="1"/>
    <col min="9452" max="9455" width="9.1796875" style="1"/>
    <col min="9456" max="9456" width="16.453125" style="1" customWidth="1"/>
    <col min="9457" max="9465" width="9.1796875" style="1"/>
    <col min="9466" max="9466" width="9.7265625" style="1" customWidth="1"/>
    <col min="9467" max="9467" width="9.81640625" style="1" customWidth="1"/>
    <col min="9468" max="9468" width="10" style="1" customWidth="1"/>
    <col min="9469" max="9472" width="9.1796875" style="1"/>
    <col min="9473" max="9473" width="19.453125" style="1" customWidth="1"/>
    <col min="9474" max="9482" width="9.1796875" style="1"/>
    <col min="9483" max="9483" width="10" style="1" customWidth="1"/>
    <col min="9484" max="9484" width="10.54296875" style="1" customWidth="1"/>
    <col min="9485" max="9485" width="11" style="1" customWidth="1"/>
    <col min="9486" max="9649" width="9.1796875" style="1"/>
    <col min="9650" max="9650" width="17.54296875" style="1" customWidth="1"/>
    <col min="9651" max="9651" width="10" style="1" customWidth="1"/>
    <col min="9652" max="9652" width="12.453125" style="1" customWidth="1"/>
    <col min="9653" max="9653" width="10" style="1" customWidth="1"/>
    <col min="9654" max="9654" width="11.54296875" style="1" bestFit="1" customWidth="1"/>
    <col min="9655" max="9656" width="11.453125" style="1" bestFit="1" customWidth="1"/>
    <col min="9657" max="9657" width="11.26953125" style="1" bestFit="1" customWidth="1"/>
    <col min="9658" max="9658" width="10.81640625" style="1" customWidth="1"/>
    <col min="9659" max="9660" width="9.26953125" style="1" bestFit="1" customWidth="1"/>
    <col min="9661" max="9661" width="11.54296875" style="1" bestFit="1" customWidth="1"/>
    <col min="9662" max="9662" width="13.1796875" style="1" bestFit="1" customWidth="1"/>
    <col min="9663" max="9663" width="9.453125" style="1" bestFit="1" customWidth="1"/>
    <col min="9664" max="9664" width="10.453125" style="1" bestFit="1" customWidth="1"/>
    <col min="9665" max="9665" width="9.453125" style="1" bestFit="1" customWidth="1"/>
    <col min="9666" max="9666" width="9.26953125" style="1" customWidth="1"/>
    <col min="9667" max="9667" width="10.453125" style="1" bestFit="1" customWidth="1"/>
    <col min="9668" max="9668" width="11.81640625" style="1" bestFit="1" customWidth="1"/>
    <col min="9669" max="9669" width="9.26953125" style="1" bestFit="1" customWidth="1"/>
    <col min="9670" max="9671" width="11.81640625" style="1" bestFit="1" customWidth="1"/>
    <col min="9672" max="9673" width="11.81640625" style="1" customWidth="1"/>
    <col min="9674" max="9674" width="13.453125" style="1" customWidth="1"/>
    <col min="9675" max="9675" width="9.26953125" style="1" bestFit="1" customWidth="1"/>
    <col min="9676" max="9676" width="9.81640625" style="1" bestFit="1" customWidth="1"/>
    <col min="9677" max="9677" width="11.26953125" style="1" bestFit="1" customWidth="1"/>
    <col min="9678" max="9678" width="10.26953125" style="1" bestFit="1" customWidth="1"/>
    <col min="9679" max="9679" width="19.26953125" style="1" customWidth="1"/>
    <col min="9680" max="9680" width="11.26953125" style="1" customWidth="1"/>
    <col min="9681" max="9681" width="10.26953125" style="1" bestFit="1" customWidth="1"/>
    <col min="9682" max="9682" width="11.54296875" style="1" customWidth="1"/>
    <col min="9683" max="9683" width="11.81640625" style="1" customWidth="1"/>
    <col min="9684" max="9684" width="10.26953125" style="1" bestFit="1" customWidth="1"/>
    <col min="9685" max="9685" width="9.26953125" style="1" bestFit="1" customWidth="1"/>
    <col min="9686" max="9686" width="11" style="1" customWidth="1"/>
    <col min="9687" max="9688" width="10.1796875" style="1" customWidth="1"/>
    <col min="9689" max="9689" width="12" style="1" customWidth="1"/>
    <col min="9690" max="9690" width="12.81640625" style="1" customWidth="1"/>
    <col min="9691" max="9691" width="12" style="1" customWidth="1"/>
    <col min="9692" max="9694" width="9.1796875" style="1"/>
    <col min="9695" max="9695" width="18.453125" style="1" customWidth="1"/>
    <col min="9696" max="9704" width="9.1796875" style="1"/>
    <col min="9705" max="9707" width="9.81640625" style="1" customWidth="1"/>
    <col min="9708" max="9711" width="9.1796875" style="1"/>
    <col min="9712" max="9712" width="16.453125" style="1" customWidth="1"/>
    <col min="9713" max="9721" width="9.1796875" style="1"/>
    <col min="9722" max="9722" width="9.7265625" style="1" customWidth="1"/>
    <col min="9723" max="9723" width="9.81640625" style="1" customWidth="1"/>
    <col min="9724" max="9724" width="10" style="1" customWidth="1"/>
    <col min="9725" max="9728" width="9.1796875" style="1"/>
    <col min="9729" max="9729" width="19.453125" style="1" customWidth="1"/>
    <col min="9730" max="9738" width="9.1796875" style="1"/>
    <col min="9739" max="9739" width="10" style="1" customWidth="1"/>
    <col min="9740" max="9740" width="10.54296875" style="1" customWidth="1"/>
    <col min="9741" max="9741" width="11" style="1" customWidth="1"/>
    <col min="9742" max="9905" width="9.1796875" style="1"/>
    <col min="9906" max="9906" width="17.54296875" style="1" customWidth="1"/>
    <col min="9907" max="9907" width="10" style="1" customWidth="1"/>
    <col min="9908" max="9908" width="12.453125" style="1" customWidth="1"/>
    <col min="9909" max="9909" width="10" style="1" customWidth="1"/>
    <col min="9910" max="9910" width="11.54296875" style="1" bestFit="1" customWidth="1"/>
    <col min="9911" max="9912" width="11.453125" style="1" bestFit="1" customWidth="1"/>
    <col min="9913" max="9913" width="11.26953125" style="1" bestFit="1" customWidth="1"/>
    <col min="9914" max="9914" width="10.81640625" style="1" customWidth="1"/>
    <col min="9915" max="9916" width="9.26953125" style="1" bestFit="1" customWidth="1"/>
    <col min="9917" max="9917" width="11.54296875" style="1" bestFit="1" customWidth="1"/>
    <col min="9918" max="9918" width="13.1796875" style="1" bestFit="1" customWidth="1"/>
    <col min="9919" max="9919" width="9.453125" style="1" bestFit="1" customWidth="1"/>
    <col min="9920" max="9920" width="10.453125" style="1" bestFit="1" customWidth="1"/>
    <col min="9921" max="9921" width="9.453125" style="1" bestFit="1" customWidth="1"/>
    <col min="9922" max="9922" width="9.26953125" style="1" customWidth="1"/>
    <col min="9923" max="9923" width="10.453125" style="1" bestFit="1" customWidth="1"/>
    <col min="9924" max="9924" width="11.81640625" style="1" bestFit="1" customWidth="1"/>
    <col min="9925" max="9925" width="9.26953125" style="1" bestFit="1" customWidth="1"/>
    <col min="9926" max="9927" width="11.81640625" style="1" bestFit="1" customWidth="1"/>
    <col min="9928" max="9929" width="11.81640625" style="1" customWidth="1"/>
    <col min="9930" max="9930" width="13.453125" style="1" customWidth="1"/>
    <col min="9931" max="9931" width="9.26953125" style="1" bestFit="1" customWidth="1"/>
    <col min="9932" max="9932" width="9.81640625" style="1" bestFit="1" customWidth="1"/>
    <col min="9933" max="9933" width="11.26953125" style="1" bestFit="1" customWidth="1"/>
    <col min="9934" max="9934" width="10.26953125" style="1" bestFit="1" customWidth="1"/>
    <col min="9935" max="9935" width="19.26953125" style="1" customWidth="1"/>
    <col min="9936" max="9936" width="11.26953125" style="1" customWidth="1"/>
    <col min="9937" max="9937" width="10.26953125" style="1" bestFit="1" customWidth="1"/>
    <col min="9938" max="9938" width="11.54296875" style="1" customWidth="1"/>
    <col min="9939" max="9939" width="11.81640625" style="1" customWidth="1"/>
    <col min="9940" max="9940" width="10.26953125" style="1" bestFit="1" customWidth="1"/>
    <col min="9941" max="9941" width="9.26953125" style="1" bestFit="1" customWidth="1"/>
    <col min="9942" max="9942" width="11" style="1" customWidth="1"/>
    <col min="9943" max="9944" width="10.1796875" style="1" customWidth="1"/>
    <col min="9945" max="9945" width="12" style="1" customWidth="1"/>
    <col min="9946" max="9946" width="12.81640625" style="1" customWidth="1"/>
    <col min="9947" max="9947" width="12" style="1" customWidth="1"/>
    <col min="9948" max="9950" width="9.1796875" style="1"/>
    <col min="9951" max="9951" width="18.453125" style="1" customWidth="1"/>
    <col min="9952" max="9960" width="9.1796875" style="1"/>
    <col min="9961" max="9963" width="9.81640625" style="1" customWidth="1"/>
    <col min="9964" max="9967" width="9.1796875" style="1"/>
    <col min="9968" max="9968" width="16.453125" style="1" customWidth="1"/>
    <col min="9969" max="9977" width="9.1796875" style="1"/>
    <col min="9978" max="9978" width="9.7265625" style="1" customWidth="1"/>
    <col min="9979" max="9979" width="9.81640625" style="1" customWidth="1"/>
    <col min="9980" max="9980" width="10" style="1" customWidth="1"/>
    <col min="9981" max="9984" width="9.1796875" style="1"/>
    <col min="9985" max="9985" width="19.453125" style="1" customWidth="1"/>
    <col min="9986" max="9994" width="9.1796875" style="1"/>
    <col min="9995" max="9995" width="10" style="1" customWidth="1"/>
    <col min="9996" max="9996" width="10.54296875" style="1" customWidth="1"/>
    <col min="9997" max="9997" width="11" style="1" customWidth="1"/>
    <col min="9998" max="10161" width="9.1796875" style="1"/>
    <col min="10162" max="10162" width="17.54296875" style="1" customWidth="1"/>
    <col min="10163" max="10163" width="10" style="1" customWidth="1"/>
    <col min="10164" max="10164" width="12.453125" style="1" customWidth="1"/>
    <col min="10165" max="10165" width="10" style="1" customWidth="1"/>
    <col min="10166" max="10166" width="11.54296875" style="1" bestFit="1" customWidth="1"/>
    <col min="10167" max="10168" width="11.453125" style="1" bestFit="1" customWidth="1"/>
    <col min="10169" max="10169" width="11.26953125" style="1" bestFit="1" customWidth="1"/>
    <col min="10170" max="10170" width="10.81640625" style="1" customWidth="1"/>
    <col min="10171" max="10172" width="9.26953125" style="1" bestFit="1" customWidth="1"/>
    <col min="10173" max="10173" width="11.54296875" style="1" bestFit="1" customWidth="1"/>
    <col min="10174" max="10174" width="13.1796875" style="1" bestFit="1" customWidth="1"/>
    <col min="10175" max="10175" width="9.453125" style="1" bestFit="1" customWidth="1"/>
    <col min="10176" max="10176" width="10.453125" style="1" bestFit="1" customWidth="1"/>
    <col min="10177" max="10177" width="9.453125" style="1" bestFit="1" customWidth="1"/>
    <col min="10178" max="10178" width="9.26953125" style="1" customWidth="1"/>
    <col min="10179" max="10179" width="10.453125" style="1" bestFit="1" customWidth="1"/>
    <col min="10180" max="10180" width="11.81640625" style="1" bestFit="1" customWidth="1"/>
    <col min="10181" max="10181" width="9.26953125" style="1" bestFit="1" customWidth="1"/>
    <col min="10182" max="10183" width="11.81640625" style="1" bestFit="1" customWidth="1"/>
    <col min="10184" max="10185" width="11.81640625" style="1" customWidth="1"/>
    <col min="10186" max="10186" width="13.453125" style="1" customWidth="1"/>
    <col min="10187" max="10187" width="9.26953125" style="1" bestFit="1" customWidth="1"/>
    <col min="10188" max="10188" width="9.81640625" style="1" bestFit="1" customWidth="1"/>
    <col min="10189" max="10189" width="11.26953125" style="1" bestFit="1" customWidth="1"/>
    <col min="10190" max="10190" width="10.26953125" style="1" bestFit="1" customWidth="1"/>
    <col min="10191" max="10191" width="19.26953125" style="1" customWidth="1"/>
    <col min="10192" max="10192" width="11.26953125" style="1" customWidth="1"/>
    <col min="10193" max="10193" width="10.26953125" style="1" bestFit="1" customWidth="1"/>
    <col min="10194" max="10194" width="11.54296875" style="1" customWidth="1"/>
    <col min="10195" max="10195" width="11.81640625" style="1" customWidth="1"/>
    <col min="10196" max="10196" width="10.26953125" style="1" bestFit="1" customWidth="1"/>
    <col min="10197" max="10197" width="9.26953125" style="1" bestFit="1" customWidth="1"/>
    <col min="10198" max="10198" width="11" style="1" customWidth="1"/>
    <col min="10199" max="10200" width="10.1796875" style="1" customWidth="1"/>
    <col min="10201" max="10201" width="12" style="1" customWidth="1"/>
    <col min="10202" max="10202" width="12.81640625" style="1" customWidth="1"/>
    <col min="10203" max="10203" width="12" style="1" customWidth="1"/>
    <col min="10204" max="10206" width="9.1796875" style="1"/>
    <col min="10207" max="10207" width="18.453125" style="1" customWidth="1"/>
    <col min="10208" max="10216" width="9.1796875" style="1"/>
    <col min="10217" max="10219" width="9.81640625" style="1" customWidth="1"/>
    <col min="10220" max="10223" width="9.1796875" style="1"/>
    <col min="10224" max="10224" width="16.453125" style="1" customWidth="1"/>
    <col min="10225" max="10233" width="9.1796875" style="1"/>
    <col min="10234" max="10234" width="9.7265625" style="1" customWidth="1"/>
    <col min="10235" max="10235" width="9.81640625" style="1" customWidth="1"/>
    <col min="10236" max="10236" width="10" style="1" customWidth="1"/>
    <col min="10237" max="10240" width="9.1796875" style="1"/>
    <col min="10241" max="10241" width="19.453125" style="1" customWidth="1"/>
    <col min="10242" max="10250" width="9.1796875" style="1"/>
    <col min="10251" max="10251" width="10" style="1" customWidth="1"/>
    <col min="10252" max="10252" width="10.54296875" style="1" customWidth="1"/>
    <col min="10253" max="10253" width="11" style="1" customWidth="1"/>
    <col min="10254" max="10417" width="9.1796875" style="1"/>
    <col min="10418" max="10418" width="17.54296875" style="1" customWidth="1"/>
    <col min="10419" max="10419" width="10" style="1" customWidth="1"/>
    <col min="10420" max="10420" width="12.453125" style="1" customWidth="1"/>
    <col min="10421" max="10421" width="10" style="1" customWidth="1"/>
    <col min="10422" max="10422" width="11.54296875" style="1" bestFit="1" customWidth="1"/>
    <col min="10423" max="10424" width="11.453125" style="1" bestFit="1" customWidth="1"/>
    <col min="10425" max="10425" width="11.26953125" style="1" bestFit="1" customWidth="1"/>
    <col min="10426" max="10426" width="10.81640625" style="1" customWidth="1"/>
    <col min="10427" max="10428" width="9.26953125" style="1" bestFit="1" customWidth="1"/>
    <col min="10429" max="10429" width="11.54296875" style="1" bestFit="1" customWidth="1"/>
    <col min="10430" max="10430" width="13.1796875" style="1" bestFit="1" customWidth="1"/>
    <col min="10431" max="10431" width="9.453125" style="1" bestFit="1" customWidth="1"/>
    <col min="10432" max="10432" width="10.453125" style="1" bestFit="1" customWidth="1"/>
    <col min="10433" max="10433" width="9.453125" style="1" bestFit="1" customWidth="1"/>
    <col min="10434" max="10434" width="9.26953125" style="1" customWidth="1"/>
    <col min="10435" max="10435" width="10.453125" style="1" bestFit="1" customWidth="1"/>
    <col min="10436" max="10436" width="11.81640625" style="1" bestFit="1" customWidth="1"/>
    <col min="10437" max="10437" width="9.26953125" style="1" bestFit="1" customWidth="1"/>
    <col min="10438" max="10439" width="11.81640625" style="1" bestFit="1" customWidth="1"/>
    <col min="10440" max="10441" width="11.81640625" style="1" customWidth="1"/>
    <col min="10442" max="10442" width="13.453125" style="1" customWidth="1"/>
    <col min="10443" max="10443" width="9.26953125" style="1" bestFit="1" customWidth="1"/>
    <col min="10444" max="10444" width="9.81640625" style="1" bestFit="1" customWidth="1"/>
    <col min="10445" max="10445" width="11.26953125" style="1" bestFit="1" customWidth="1"/>
    <col min="10446" max="10446" width="10.26953125" style="1" bestFit="1" customWidth="1"/>
    <col min="10447" max="10447" width="19.26953125" style="1" customWidth="1"/>
    <col min="10448" max="10448" width="11.26953125" style="1" customWidth="1"/>
    <col min="10449" max="10449" width="10.26953125" style="1" bestFit="1" customWidth="1"/>
    <col min="10450" max="10450" width="11.54296875" style="1" customWidth="1"/>
    <col min="10451" max="10451" width="11.81640625" style="1" customWidth="1"/>
    <col min="10452" max="10452" width="10.26953125" style="1" bestFit="1" customWidth="1"/>
    <col min="10453" max="10453" width="9.26953125" style="1" bestFit="1" customWidth="1"/>
    <col min="10454" max="10454" width="11" style="1" customWidth="1"/>
    <col min="10455" max="10456" width="10.1796875" style="1" customWidth="1"/>
    <col min="10457" max="10457" width="12" style="1" customWidth="1"/>
    <col min="10458" max="10458" width="12.81640625" style="1" customWidth="1"/>
    <col min="10459" max="10459" width="12" style="1" customWidth="1"/>
    <col min="10460" max="10462" width="9.1796875" style="1"/>
    <col min="10463" max="10463" width="18.453125" style="1" customWidth="1"/>
    <col min="10464" max="10472" width="9.1796875" style="1"/>
    <col min="10473" max="10475" width="9.81640625" style="1" customWidth="1"/>
    <col min="10476" max="10479" width="9.1796875" style="1"/>
    <col min="10480" max="10480" width="16.453125" style="1" customWidth="1"/>
    <col min="10481" max="10489" width="9.1796875" style="1"/>
    <col min="10490" max="10490" width="9.7265625" style="1" customWidth="1"/>
    <col min="10491" max="10491" width="9.81640625" style="1" customWidth="1"/>
    <col min="10492" max="10492" width="10" style="1" customWidth="1"/>
    <col min="10493" max="10496" width="9.1796875" style="1"/>
    <col min="10497" max="10497" width="19.453125" style="1" customWidth="1"/>
    <col min="10498" max="10506" width="9.1796875" style="1"/>
    <col min="10507" max="10507" width="10" style="1" customWidth="1"/>
    <col min="10508" max="10508" width="10.54296875" style="1" customWidth="1"/>
    <col min="10509" max="10509" width="11" style="1" customWidth="1"/>
    <col min="10510" max="10673" width="9.1796875" style="1"/>
    <col min="10674" max="10674" width="17.54296875" style="1" customWidth="1"/>
    <col min="10675" max="10675" width="10" style="1" customWidth="1"/>
    <col min="10676" max="10676" width="12.453125" style="1" customWidth="1"/>
    <col min="10677" max="10677" width="10" style="1" customWidth="1"/>
    <col min="10678" max="10678" width="11.54296875" style="1" bestFit="1" customWidth="1"/>
    <col min="10679" max="10680" width="11.453125" style="1" bestFit="1" customWidth="1"/>
    <col min="10681" max="10681" width="11.26953125" style="1" bestFit="1" customWidth="1"/>
    <col min="10682" max="10682" width="10.81640625" style="1" customWidth="1"/>
    <col min="10683" max="10684" width="9.26953125" style="1" bestFit="1" customWidth="1"/>
    <col min="10685" max="10685" width="11.54296875" style="1" bestFit="1" customWidth="1"/>
    <col min="10686" max="10686" width="13.1796875" style="1" bestFit="1" customWidth="1"/>
    <col min="10687" max="10687" width="9.453125" style="1" bestFit="1" customWidth="1"/>
    <col min="10688" max="10688" width="10.453125" style="1" bestFit="1" customWidth="1"/>
    <col min="10689" max="10689" width="9.453125" style="1" bestFit="1" customWidth="1"/>
    <col min="10690" max="10690" width="9.26953125" style="1" customWidth="1"/>
    <col min="10691" max="10691" width="10.453125" style="1" bestFit="1" customWidth="1"/>
    <col min="10692" max="10692" width="11.81640625" style="1" bestFit="1" customWidth="1"/>
    <col min="10693" max="10693" width="9.26953125" style="1" bestFit="1" customWidth="1"/>
    <col min="10694" max="10695" width="11.81640625" style="1" bestFit="1" customWidth="1"/>
    <col min="10696" max="10697" width="11.81640625" style="1" customWidth="1"/>
    <col min="10698" max="10698" width="13.453125" style="1" customWidth="1"/>
    <col min="10699" max="10699" width="9.26953125" style="1" bestFit="1" customWidth="1"/>
    <col min="10700" max="10700" width="9.81640625" style="1" bestFit="1" customWidth="1"/>
    <col min="10701" max="10701" width="11.26953125" style="1" bestFit="1" customWidth="1"/>
    <col min="10702" max="10702" width="10.26953125" style="1" bestFit="1" customWidth="1"/>
    <col min="10703" max="10703" width="19.26953125" style="1" customWidth="1"/>
    <col min="10704" max="10704" width="11.26953125" style="1" customWidth="1"/>
    <col min="10705" max="10705" width="10.26953125" style="1" bestFit="1" customWidth="1"/>
    <col min="10706" max="10706" width="11.54296875" style="1" customWidth="1"/>
    <col min="10707" max="10707" width="11.81640625" style="1" customWidth="1"/>
    <col min="10708" max="10708" width="10.26953125" style="1" bestFit="1" customWidth="1"/>
    <col min="10709" max="10709" width="9.26953125" style="1" bestFit="1" customWidth="1"/>
    <col min="10710" max="10710" width="11" style="1" customWidth="1"/>
    <col min="10711" max="10712" width="10.1796875" style="1" customWidth="1"/>
    <col min="10713" max="10713" width="12" style="1" customWidth="1"/>
    <col min="10714" max="10714" width="12.81640625" style="1" customWidth="1"/>
    <col min="10715" max="10715" width="12" style="1" customWidth="1"/>
    <col min="10716" max="10718" width="9.1796875" style="1"/>
    <col min="10719" max="10719" width="18.453125" style="1" customWidth="1"/>
    <col min="10720" max="10728" width="9.1796875" style="1"/>
    <col min="10729" max="10731" width="9.81640625" style="1" customWidth="1"/>
    <col min="10732" max="10735" width="9.1796875" style="1"/>
    <col min="10736" max="10736" width="16.453125" style="1" customWidth="1"/>
    <col min="10737" max="10745" width="9.1796875" style="1"/>
    <col min="10746" max="10746" width="9.7265625" style="1" customWidth="1"/>
    <col min="10747" max="10747" width="9.81640625" style="1" customWidth="1"/>
    <col min="10748" max="10748" width="10" style="1" customWidth="1"/>
    <col min="10749" max="10752" width="9.1796875" style="1"/>
    <col min="10753" max="10753" width="19.453125" style="1" customWidth="1"/>
    <col min="10754" max="10762" width="9.1796875" style="1"/>
    <col min="10763" max="10763" width="10" style="1" customWidth="1"/>
    <col min="10764" max="10764" width="10.54296875" style="1" customWidth="1"/>
    <col min="10765" max="10765" width="11" style="1" customWidth="1"/>
    <col min="10766" max="10929" width="9.1796875" style="1"/>
    <col min="10930" max="10930" width="17.54296875" style="1" customWidth="1"/>
    <col min="10931" max="10931" width="10" style="1" customWidth="1"/>
    <col min="10932" max="10932" width="12.453125" style="1" customWidth="1"/>
    <col min="10933" max="10933" width="10" style="1" customWidth="1"/>
    <col min="10934" max="10934" width="11.54296875" style="1" bestFit="1" customWidth="1"/>
    <col min="10935" max="10936" width="11.453125" style="1" bestFit="1" customWidth="1"/>
    <col min="10937" max="10937" width="11.26953125" style="1" bestFit="1" customWidth="1"/>
    <col min="10938" max="10938" width="10.81640625" style="1" customWidth="1"/>
    <col min="10939" max="10940" width="9.26953125" style="1" bestFit="1" customWidth="1"/>
    <col min="10941" max="10941" width="11.54296875" style="1" bestFit="1" customWidth="1"/>
    <col min="10942" max="10942" width="13.1796875" style="1" bestFit="1" customWidth="1"/>
    <col min="10943" max="10943" width="9.453125" style="1" bestFit="1" customWidth="1"/>
    <col min="10944" max="10944" width="10.453125" style="1" bestFit="1" customWidth="1"/>
    <col min="10945" max="10945" width="9.453125" style="1" bestFit="1" customWidth="1"/>
    <col min="10946" max="10946" width="9.26953125" style="1" customWidth="1"/>
    <col min="10947" max="10947" width="10.453125" style="1" bestFit="1" customWidth="1"/>
    <col min="10948" max="10948" width="11.81640625" style="1" bestFit="1" customWidth="1"/>
    <col min="10949" max="10949" width="9.26953125" style="1" bestFit="1" customWidth="1"/>
    <col min="10950" max="10951" width="11.81640625" style="1" bestFit="1" customWidth="1"/>
    <col min="10952" max="10953" width="11.81640625" style="1" customWidth="1"/>
    <col min="10954" max="10954" width="13.453125" style="1" customWidth="1"/>
    <col min="10955" max="10955" width="9.26953125" style="1" bestFit="1" customWidth="1"/>
    <col min="10956" max="10956" width="9.81640625" style="1" bestFit="1" customWidth="1"/>
    <col min="10957" max="10957" width="11.26953125" style="1" bestFit="1" customWidth="1"/>
    <col min="10958" max="10958" width="10.26953125" style="1" bestFit="1" customWidth="1"/>
    <col min="10959" max="10959" width="19.26953125" style="1" customWidth="1"/>
    <col min="10960" max="10960" width="11.26953125" style="1" customWidth="1"/>
    <col min="10961" max="10961" width="10.26953125" style="1" bestFit="1" customWidth="1"/>
    <col min="10962" max="10962" width="11.54296875" style="1" customWidth="1"/>
    <col min="10963" max="10963" width="11.81640625" style="1" customWidth="1"/>
    <col min="10964" max="10964" width="10.26953125" style="1" bestFit="1" customWidth="1"/>
    <col min="10965" max="10965" width="9.26953125" style="1" bestFit="1" customWidth="1"/>
    <col min="10966" max="10966" width="11" style="1" customWidth="1"/>
    <col min="10967" max="10968" width="10.1796875" style="1" customWidth="1"/>
    <col min="10969" max="10969" width="12" style="1" customWidth="1"/>
    <col min="10970" max="10970" width="12.81640625" style="1" customWidth="1"/>
    <col min="10971" max="10971" width="12" style="1" customWidth="1"/>
    <col min="10972" max="10974" width="9.1796875" style="1"/>
    <col min="10975" max="10975" width="18.453125" style="1" customWidth="1"/>
    <col min="10976" max="10984" width="9.1796875" style="1"/>
    <col min="10985" max="10987" width="9.81640625" style="1" customWidth="1"/>
    <col min="10988" max="10991" width="9.1796875" style="1"/>
    <col min="10992" max="10992" width="16.453125" style="1" customWidth="1"/>
    <col min="10993" max="11001" width="9.1796875" style="1"/>
    <col min="11002" max="11002" width="9.7265625" style="1" customWidth="1"/>
    <col min="11003" max="11003" width="9.81640625" style="1" customWidth="1"/>
    <col min="11004" max="11004" width="10" style="1" customWidth="1"/>
    <col min="11005" max="11008" width="9.1796875" style="1"/>
    <col min="11009" max="11009" width="19.453125" style="1" customWidth="1"/>
    <col min="11010" max="11018" width="9.1796875" style="1"/>
    <col min="11019" max="11019" width="10" style="1" customWidth="1"/>
    <col min="11020" max="11020" width="10.54296875" style="1" customWidth="1"/>
    <col min="11021" max="11021" width="11" style="1" customWidth="1"/>
    <col min="11022" max="11185" width="9.1796875" style="1"/>
    <col min="11186" max="11186" width="17.54296875" style="1" customWidth="1"/>
    <col min="11187" max="11187" width="10" style="1" customWidth="1"/>
    <col min="11188" max="11188" width="12.453125" style="1" customWidth="1"/>
    <col min="11189" max="11189" width="10" style="1" customWidth="1"/>
    <col min="11190" max="11190" width="11.54296875" style="1" bestFit="1" customWidth="1"/>
    <col min="11191" max="11192" width="11.453125" style="1" bestFit="1" customWidth="1"/>
    <col min="11193" max="11193" width="11.26953125" style="1" bestFit="1" customWidth="1"/>
    <col min="11194" max="11194" width="10.81640625" style="1" customWidth="1"/>
    <col min="11195" max="11196" width="9.26953125" style="1" bestFit="1" customWidth="1"/>
    <col min="11197" max="11197" width="11.54296875" style="1" bestFit="1" customWidth="1"/>
    <col min="11198" max="11198" width="13.1796875" style="1" bestFit="1" customWidth="1"/>
    <col min="11199" max="11199" width="9.453125" style="1" bestFit="1" customWidth="1"/>
    <col min="11200" max="11200" width="10.453125" style="1" bestFit="1" customWidth="1"/>
    <col min="11201" max="11201" width="9.453125" style="1" bestFit="1" customWidth="1"/>
    <col min="11202" max="11202" width="9.26953125" style="1" customWidth="1"/>
    <col min="11203" max="11203" width="10.453125" style="1" bestFit="1" customWidth="1"/>
    <col min="11204" max="11204" width="11.81640625" style="1" bestFit="1" customWidth="1"/>
    <col min="11205" max="11205" width="9.26953125" style="1" bestFit="1" customWidth="1"/>
    <col min="11206" max="11207" width="11.81640625" style="1" bestFit="1" customWidth="1"/>
    <col min="11208" max="11209" width="11.81640625" style="1" customWidth="1"/>
    <col min="11210" max="11210" width="13.453125" style="1" customWidth="1"/>
    <col min="11211" max="11211" width="9.26953125" style="1" bestFit="1" customWidth="1"/>
    <col min="11212" max="11212" width="9.81640625" style="1" bestFit="1" customWidth="1"/>
    <col min="11213" max="11213" width="11.26953125" style="1" bestFit="1" customWidth="1"/>
    <col min="11214" max="11214" width="10.26953125" style="1" bestFit="1" customWidth="1"/>
    <col min="11215" max="11215" width="19.26953125" style="1" customWidth="1"/>
    <col min="11216" max="11216" width="11.26953125" style="1" customWidth="1"/>
    <col min="11217" max="11217" width="10.26953125" style="1" bestFit="1" customWidth="1"/>
    <col min="11218" max="11218" width="11.54296875" style="1" customWidth="1"/>
    <col min="11219" max="11219" width="11.81640625" style="1" customWidth="1"/>
    <col min="11220" max="11220" width="10.26953125" style="1" bestFit="1" customWidth="1"/>
    <col min="11221" max="11221" width="9.26953125" style="1" bestFit="1" customWidth="1"/>
    <col min="11222" max="11222" width="11" style="1" customWidth="1"/>
    <col min="11223" max="11224" width="10.1796875" style="1" customWidth="1"/>
    <col min="11225" max="11225" width="12" style="1" customWidth="1"/>
    <col min="11226" max="11226" width="12.81640625" style="1" customWidth="1"/>
    <col min="11227" max="11227" width="12" style="1" customWidth="1"/>
    <col min="11228" max="11230" width="9.1796875" style="1"/>
    <col min="11231" max="11231" width="18.453125" style="1" customWidth="1"/>
    <col min="11232" max="11240" width="9.1796875" style="1"/>
    <col min="11241" max="11243" width="9.81640625" style="1" customWidth="1"/>
    <col min="11244" max="11247" width="9.1796875" style="1"/>
    <col min="11248" max="11248" width="16.453125" style="1" customWidth="1"/>
    <col min="11249" max="11257" width="9.1796875" style="1"/>
    <col min="11258" max="11258" width="9.7265625" style="1" customWidth="1"/>
    <col min="11259" max="11259" width="9.81640625" style="1" customWidth="1"/>
    <col min="11260" max="11260" width="10" style="1" customWidth="1"/>
    <col min="11261" max="11264" width="9.1796875" style="1"/>
    <col min="11265" max="11265" width="19.453125" style="1" customWidth="1"/>
    <col min="11266" max="11274" width="9.1796875" style="1"/>
    <col min="11275" max="11275" width="10" style="1" customWidth="1"/>
    <col min="11276" max="11276" width="10.54296875" style="1" customWidth="1"/>
    <col min="11277" max="11277" width="11" style="1" customWidth="1"/>
    <col min="11278" max="11441" width="9.1796875" style="1"/>
    <col min="11442" max="11442" width="17.54296875" style="1" customWidth="1"/>
    <col min="11443" max="11443" width="10" style="1" customWidth="1"/>
    <col min="11444" max="11444" width="12.453125" style="1" customWidth="1"/>
    <col min="11445" max="11445" width="10" style="1" customWidth="1"/>
    <col min="11446" max="11446" width="11.54296875" style="1" bestFit="1" customWidth="1"/>
    <col min="11447" max="11448" width="11.453125" style="1" bestFit="1" customWidth="1"/>
    <col min="11449" max="11449" width="11.26953125" style="1" bestFit="1" customWidth="1"/>
    <col min="11450" max="11450" width="10.81640625" style="1" customWidth="1"/>
    <col min="11451" max="11452" width="9.26953125" style="1" bestFit="1" customWidth="1"/>
    <col min="11453" max="11453" width="11.54296875" style="1" bestFit="1" customWidth="1"/>
    <col min="11454" max="11454" width="13.1796875" style="1" bestFit="1" customWidth="1"/>
    <col min="11455" max="11455" width="9.453125" style="1" bestFit="1" customWidth="1"/>
    <col min="11456" max="11456" width="10.453125" style="1" bestFit="1" customWidth="1"/>
    <col min="11457" max="11457" width="9.453125" style="1" bestFit="1" customWidth="1"/>
    <col min="11458" max="11458" width="9.26953125" style="1" customWidth="1"/>
    <col min="11459" max="11459" width="10.453125" style="1" bestFit="1" customWidth="1"/>
    <col min="11460" max="11460" width="11.81640625" style="1" bestFit="1" customWidth="1"/>
    <col min="11461" max="11461" width="9.26953125" style="1" bestFit="1" customWidth="1"/>
    <col min="11462" max="11463" width="11.81640625" style="1" bestFit="1" customWidth="1"/>
    <col min="11464" max="11465" width="11.81640625" style="1" customWidth="1"/>
    <col min="11466" max="11466" width="13.453125" style="1" customWidth="1"/>
    <col min="11467" max="11467" width="9.26953125" style="1" bestFit="1" customWidth="1"/>
    <col min="11468" max="11468" width="9.81640625" style="1" bestFit="1" customWidth="1"/>
    <col min="11469" max="11469" width="11.26953125" style="1" bestFit="1" customWidth="1"/>
    <col min="11470" max="11470" width="10.26953125" style="1" bestFit="1" customWidth="1"/>
    <col min="11471" max="11471" width="19.26953125" style="1" customWidth="1"/>
    <col min="11472" max="11472" width="11.26953125" style="1" customWidth="1"/>
    <col min="11473" max="11473" width="10.26953125" style="1" bestFit="1" customWidth="1"/>
    <col min="11474" max="11474" width="11.54296875" style="1" customWidth="1"/>
    <col min="11475" max="11475" width="11.81640625" style="1" customWidth="1"/>
    <col min="11476" max="11476" width="10.26953125" style="1" bestFit="1" customWidth="1"/>
    <col min="11477" max="11477" width="9.26953125" style="1" bestFit="1" customWidth="1"/>
    <col min="11478" max="11478" width="11" style="1" customWidth="1"/>
    <col min="11479" max="11480" width="10.1796875" style="1" customWidth="1"/>
    <col min="11481" max="11481" width="12" style="1" customWidth="1"/>
    <col min="11482" max="11482" width="12.81640625" style="1" customWidth="1"/>
    <col min="11483" max="11483" width="12" style="1" customWidth="1"/>
    <col min="11484" max="11486" width="9.1796875" style="1"/>
    <col min="11487" max="11487" width="18.453125" style="1" customWidth="1"/>
    <col min="11488" max="11496" width="9.1796875" style="1"/>
    <col min="11497" max="11499" width="9.81640625" style="1" customWidth="1"/>
    <col min="11500" max="11503" width="9.1796875" style="1"/>
    <col min="11504" max="11504" width="16.453125" style="1" customWidth="1"/>
    <col min="11505" max="11513" width="9.1796875" style="1"/>
    <col min="11514" max="11514" width="9.7265625" style="1" customWidth="1"/>
    <col min="11515" max="11515" width="9.81640625" style="1" customWidth="1"/>
    <col min="11516" max="11516" width="10" style="1" customWidth="1"/>
    <col min="11517" max="11520" width="9.1796875" style="1"/>
    <col min="11521" max="11521" width="19.453125" style="1" customWidth="1"/>
    <col min="11522" max="11530" width="9.1796875" style="1"/>
    <col min="11531" max="11531" width="10" style="1" customWidth="1"/>
    <col min="11532" max="11532" width="10.54296875" style="1" customWidth="1"/>
    <col min="11533" max="11533" width="11" style="1" customWidth="1"/>
    <col min="11534" max="11697" width="9.1796875" style="1"/>
    <col min="11698" max="11698" width="17.54296875" style="1" customWidth="1"/>
    <col min="11699" max="11699" width="10" style="1" customWidth="1"/>
    <col min="11700" max="11700" width="12.453125" style="1" customWidth="1"/>
    <col min="11701" max="11701" width="10" style="1" customWidth="1"/>
    <col min="11702" max="11702" width="11.54296875" style="1" bestFit="1" customWidth="1"/>
    <col min="11703" max="11704" width="11.453125" style="1" bestFit="1" customWidth="1"/>
    <col min="11705" max="11705" width="11.26953125" style="1" bestFit="1" customWidth="1"/>
    <col min="11706" max="11706" width="10.81640625" style="1" customWidth="1"/>
    <col min="11707" max="11708" width="9.26953125" style="1" bestFit="1" customWidth="1"/>
    <col min="11709" max="11709" width="11.54296875" style="1" bestFit="1" customWidth="1"/>
    <col min="11710" max="11710" width="13.1796875" style="1" bestFit="1" customWidth="1"/>
    <col min="11711" max="11711" width="9.453125" style="1" bestFit="1" customWidth="1"/>
    <col min="11712" max="11712" width="10.453125" style="1" bestFit="1" customWidth="1"/>
    <col min="11713" max="11713" width="9.453125" style="1" bestFit="1" customWidth="1"/>
    <col min="11714" max="11714" width="9.26953125" style="1" customWidth="1"/>
    <col min="11715" max="11715" width="10.453125" style="1" bestFit="1" customWidth="1"/>
    <col min="11716" max="11716" width="11.81640625" style="1" bestFit="1" customWidth="1"/>
    <col min="11717" max="11717" width="9.26953125" style="1" bestFit="1" customWidth="1"/>
    <col min="11718" max="11719" width="11.81640625" style="1" bestFit="1" customWidth="1"/>
    <col min="11720" max="11721" width="11.81640625" style="1" customWidth="1"/>
    <col min="11722" max="11722" width="13.453125" style="1" customWidth="1"/>
    <col min="11723" max="11723" width="9.26953125" style="1" bestFit="1" customWidth="1"/>
    <col min="11724" max="11724" width="9.81640625" style="1" bestFit="1" customWidth="1"/>
    <col min="11725" max="11725" width="11.26953125" style="1" bestFit="1" customWidth="1"/>
    <col min="11726" max="11726" width="10.26953125" style="1" bestFit="1" customWidth="1"/>
    <col min="11727" max="11727" width="19.26953125" style="1" customWidth="1"/>
    <col min="11728" max="11728" width="11.26953125" style="1" customWidth="1"/>
    <col min="11729" max="11729" width="10.26953125" style="1" bestFit="1" customWidth="1"/>
    <col min="11730" max="11730" width="11.54296875" style="1" customWidth="1"/>
    <col min="11731" max="11731" width="11.81640625" style="1" customWidth="1"/>
    <col min="11732" max="11732" width="10.26953125" style="1" bestFit="1" customWidth="1"/>
    <col min="11733" max="11733" width="9.26953125" style="1" bestFit="1" customWidth="1"/>
    <col min="11734" max="11734" width="11" style="1" customWidth="1"/>
    <col min="11735" max="11736" width="10.1796875" style="1" customWidth="1"/>
    <col min="11737" max="11737" width="12" style="1" customWidth="1"/>
    <col min="11738" max="11738" width="12.81640625" style="1" customWidth="1"/>
    <col min="11739" max="11739" width="12" style="1" customWidth="1"/>
    <col min="11740" max="11742" width="9.1796875" style="1"/>
    <col min="11743" max="11743" width="18.453125" style="1" customWidth="1"/>
    <col min="11744" max="11752" width="9.1796875" style="1"/>
    <col min="11753" max="11755" width="9.81640625" style="1" customWidth="1"/>
    <col min="11756" max="11759" width="9.1796875" style="1"/>
    <col min="11760" max="11760" width="16.453125" style="1" customWidth="1"/>
    <col min="11761" max="11769" width="9.1796875" style="1"/>
    <col min="11770" max="11770" width="9.7265625" style="1" customWidth="1"/>
    <col min="11771" max="11771" width="9.81640625" style="1" customWidth="1"/>
    <col min="11772" max="11772" width="10" style="1" customWidth="1"/>
    <col min="11773" max="11776" width="9.1796875" style="1"/>
    <col min="11777" max="11777" width="19.453125" style="1" customWidth="1"/>
    <col min="11778" max="11786" width="9.1796875" style="1"/>
    <col min="11787" max="11787" width="10" style="1" customWidth="1"/>
    <col min="11788" max="11788" width="10.54296875" style="1" customWidth="1"/>
    <col min="11789" max="11789" width="11" style="1" customWidth="1"/>
    <col min="11790" max="11953" width="9.1796875" style="1"/>
    <col min="11954" max="11954" width="17.54296875" style="1" customWidth="1"/>
    <col min="11955" max="11955" width="10" style="1" customWidth="1"/>
    <col min="11956" max="11956" width="12.453125" style="1" customWidth="1"/>
    <col min="11957" max="11957" width="10" style="1" customWidth="1"/>
    <col min="11958" max="11958" width="11.54296875" style="1" bestFit="1" customWidth="1"/>
    <col min="11959" max="11960" width="11.453125" style="1" bestFit="1" customWidth="1"/>
    <col min="11961" max="11961" width="11.26953125" style="1" bestFit="1" customWidth="1"/>
    <col min="11962" max="11962" width="10.81640625" style="1" customWidth="1"/>
    <col min="11963" max="11964" width="9.26953125" style="1" bestFit="1" customWidth="1"/>
    <col min="11965" max="11965" width="11.54296875" style="1" bestFit="1" customWidth="1"/>
    <col min="11966" max="11966" width="13.1796875" style="1" bestFit="1" customWidth="1"/>
    <col min="11967" max="11967" width="9.453125" style="1" bestFit="1" customWidth="1"/>
    <col min="11968" max="11968" width="10.453125" style="1" bestFit="1" customWidth="1"/>
    <col min="11969" max="11969" width="9.453125" style="1" bestFit="1" customWidth="1"/>
    <col min="11970" max="11970" width="9.26953125" style="1" customWidth="1"/>
    <col min="11971" max="11971" width="10.453125" style="1" bestFit="1" customWidth="1"/>
    <col min="11972" max="11972" width="11.81640625" style="1" bestFit="1" customWidth="1"/>
    <col min="11973" max="11973" width="9.26953125" style="1" bestFit="1" customWidth="1"/>
    <col min="11974" max="11975" width="11.81640625" style="1" bestFit="1" customWidth="1"/>
    <col min="11976" max="11977" width="11.81640625" style="1" customWidth="1"/>
    <col min="11978" max="11978" width="13.453125" style="1" customWidth="1"/>
    <col min="11979" max="11979" width="9.26953125" style="1" bestFit="1" customWidth="1"/>
    <col min="11980" max="11980" width="9.81640625" style="1" bestFit="1" customWidth="1"/>
    <col min="11981" max="11981" width="11.26953125" style="1" bestFit="1" customWidth="1"/>
    <col min="11982" max="11982" width="10.26953125" style="1" bestFit="1" customWidth="1"/>
    <col min="11983" max="11983" width="19.26953125" style="1" customWidth="1"/>
    <col min="11984" max="11984" width="11.26953125" style="1" customWidth="1"/>
    <col min="11985" max="11985" width="10.26953125" style="1" bestFit="1" customWidth="1"/>
    <col min="11986" max="11986" width="11.54296875" style="1" customWidth="1"/>
    <col min="11987" max="11987" width="11.81640625" style="1" customWidth="1"/>
    <col min="11988" max="11988" width="10.26953125" style="1" bestFit="1" customWidth="1"/>
    <col min="11989" max="11989" width="9.26953125" style="1" bestFit="1" customWidth="1"/>
    <col min="11990" max="11990" width="11" style="1" customWidth="1"/>
    <col min="11991" max="11992" width="10.1796875" style="1" customWidth="1"/>
    <col min="11993" max="11993" width="12" style="1" customWidth="1"/>
    <col min="11994" max="11994" width="12.81640625" style="1" customWidth="1"/>
    <col min="11995" max="11995" width="12" style="1" customWidth="1"/>
    <col min="11996" max="11998" width="9.1796875" style="1"/>
    <col min="11999" max="11999" width="18.453125" style="1" customWidth="1"/>
    <col min="12000" max="12008" width="9.1796875" style="1"/>
    <col min="12009" max="12011" width="9.81640625" style="1" customWidth="1"/>
    <col min="12012" max="12015" width="9.1796875" style="1"/>
    <col min="12016" max="12016" width="16.453125" style="1" customWidth="1"/>
    <col min="12017" max="12025" width="9.1796875" style="1"/>
    <col min="12026" max="12026" width="9.7265625" style="1" customWidth="1"/>
    <col min="12027" max="12027" width="9.81640625" style="1" customWidth="1"/>
    <col min="12028" max="12028" width="10" style="1" customWidth="1"/>
    <col min="12029" max="12032" width="9.1796875" style="1"/>
    <col min="12033" max="12033" width="19.453125" style="1" customWidth="1"/>
    <col min="12034" max="12042" width="9.1796875" style="1"/>
    <col min="12043" max="12043" width="10" style="1" customWidth="1"/>
    <col min="12044" max="12044" width="10.54296875" style="1" customWidth="1"/>
    <col min="12045" max="12045" width="11" style="1" customWidth="1"/>
    <col min="12046" max="12209" width="9.1796875" style="1"/>
    <col min="12210" max="12210" width="17.54296875" style="1" customWidth="1"/>
    <col min="12211" max="12211" width="10" style="1" customWidth="1"/>
    <col min="12212" max="12212" width="12.453125" style="1" customWidth="1"/>
    <col min="12213" max="12213" width="10" style="1" customWidth="1"/>
    <col min="12214" max="12214" width="11.54296875" style="1" bestFit="1" customWidth="1"/>
    <col min="12215" max="12216" width="11.453125" style="1" bestFit="1" customWidth="1"/>
    <col min="12217" max="12217" width="11.26953125" style="1" bestFit="1" customWidth="1"/>
    <col min="12218" max="12218" width="10.81640625" style="1" customWidth="1"/>
    <col min="12219" max="12220" width="9.26953125" style="1" bestFit="1" customWidth="1"/>
    <col min="12221" max="12221" width="11.54296875" style="1" bestFit="1" customWidth="1"/>
    <col min="12222" max="12222" width="13.1796875" style="1" bestFit="1" customWidth="1"/>
    <col min="12223" max="12223" width="9.453125" style="1" bestFit="1" customWidth="1"/>
    <col min="12224" max="12224" width="10.453125" style="1" bestFit="1" customWidth="1"/>
    <col min="12225" max="12225" width="9.453125" style="1" bestFit="1" customWidth="1"/>
    <col min="12226" max="12226" width="9.26953125" style="1" customWidth="1"/>
    <col min="12227" max="12227" width="10.453125" style="1" bestFit="1" customWidth="1"/>
    <col min="12228" max="12228" width="11.81640625" style="1" bestFit="1" customWidth="1"/>
    <col min="12229" max="12229" width="9.26953125" style="1" bestFit="1" customWidth="1"/>
    <col min="12230" max="12231" width="11.81640625" style="1" bestFit="1" customWidth="1"/>
    <col min="12232" max="12233" width="11.81640625" style="1" customWidth="1"/>
    <col min="12234" max="12234" width="13.453125" style="1" customWidth="1"/>
    <col min="12235" max="12235" width="9.26953125" style="1" bestFit="1" customWidth="1"/>
    <col min="12236" max="12236" width="9.81640625" style="1" bestFit="1" customWidth="1"/>
    <col min="12237" max="12237" width="11.26953125" style="1" bestFit="1" customWidth="1"/>
    <col min="12238" max="12238" width="10.26953125" style="1" bestFit="1" customWidth="1"/>
    <col min="12239" max="12239" width="19.26953125" style="1" customWidth="1"/>
    <col min="12240" max="12240" width="11.26953125" style="1" customWidth="1"/>
    <col min="12241" max="12241" width="10.26953125" style="1" bestFit="1" customWidth="1"/>
    <col min="12242" max="12242" width="11.54296875" style="1" customWidth="1"/>
    <col min="12243" max="12243" width="11.81640625" style="1" customWidth="1"/>
    <col min="12244" max="12244" width="10.26953125" style="1" bestFit="1" customWidth="1"/>
    <col min="12245" max="12245" width="9.26953125" style="1" bestFit="1" customWidth="1"/>
    <col min="12246" max="12246" width="11" style="1" customWidth="1"/>
    <col min="12247" max="12248" width="10.1796875" style="1" customWidth="1"/>
    <col min="12249" max="12249" width="12" style="1" customWidth="1"/>
    <col min="12250" max="12250" width="12.81640625" style="1" customWidth="1"/>
    <col min="12251" max="12251" width="12" style="1" customWidth="1"/>
    <col min="12252" max="12254" width="9.1796875" style="1"/>
    <col min="12255" max="12255" width="18.453125" style="1" customWidth="1"/>
    <col min="12256" max="12264" width="9.1796875" style="1"/>
    <col min="12265" max="12267" width="9.81640625" style="1" customWidth="1"/>
    <col min="12268" max="12271" width="9.1796875" style="1"/>
    <col min="12272" max="12272" width="16.453125" style="1" customWidth="1"/>
    <col min="12273" max="12281" width="9.1796875" style="1"/>
    <col min="12282" max="12282" width="9.7265625" style="1" customWidth="1"/>
    <col min="12283" max="12283" width="9.81640625" style="1" customWidth="1"/>
    <col min="12284" max="12284" width="10" style="1" customWidth="1"/>
    <col min="12285" max="12288" width="9.1796875" style="1"/>
    <col min="12289" max="12289" width="19.453125" style="1" customWidth="1"/>
    <col min="12290" max="12298" width="9.1796875" style="1"/>
    <col min="12299" max="12299" width="10" style="1" customWidth="1"/>
    <col min="12300" max="12300" width="10.54296875" style="1" customWidth="1"/>
    <col min="12301" max="12301" width="11" style="1" customWidth="1"/>
    <col min="12302" max="12465" width="9.1796875" style="1"/>
    <col min="12466" max="12466" width="17.54296875" style="1" customWidth="1"/>
    <col min="12467" max="12467" width="10" style="1" customWidth="1"/>
    <col min="12468" max="12468" width="12.453125" style="1" customWidth="1"/>
    <col min="12469" max="12469" width="10" style="1" customWidth="1"/>
    <col min="12470" max="12470" width="11.54296875" style="1" bestFit="1" customWidth="1"/>
    <col min="12471" max="12472" width="11.453125" style="1" bestFit="1" customWidth="1"/>
    <col min="12473" max="12473" width="11.26953125" style="1" bestFit="1" customWidth="1"/>
    <col min="12474" max="12474" width="10.81640625" style="1" customWidth="1"/>
    <col min="12475" max="12476" width="9.26953125" style="1" bestFit="1" customWidth="1"/>
    <col min="12477" max="12477" width="11.54296875" style="1" bestFit="1" customWidth="1"/>
    <col min="12478" max="12478" width="13.1796875" style="1" bestFit="1" customWidth="1"/>
    <col min="12479" max="12479" width="9.453125" style="1" bestFit="1" customWidth="1"/>
    <col min="12480" max="12480" width="10.453125" style="1" bestFit="1" customWidth="1"/>
    <col min="12481" max="12481" width="9.453125" style="1" bestFit="1" customWidth="1"/>
    <col min="12482" max="12482" width="9.26953125" style="1" customWidth="1"/>
    <col min="12483" max="12483" width="10.453125" style="1" bestFit="1" customWidth="1"/>
    <col min="12484" max="12484" width="11.81640625" style="1" bestFit="1" customWidth="1"/>
    <col min="12485" max="12485" width="9.26953125" style="1" bestFit="1" customWidth="1"/>
    <col min="12486" max="12487" width="11.81640625" style="1" bestFit="1" customWidth="1"/>
    <col min="12488" max="12489" width="11.81640625" style="1" customWidth="1"/>
    <col min="12490" max="12490" width="13.453125" style="1" customWidth="1"/>
    <col min="12491" max="12491" width="9.26953125" style="1" bestFit="1" customWidth="1"/>
    <col min="12492" max="12492" width="9.81640625" style="1" bestFit="1" customWidth="1"/>
    <col min="12493" max="12493" width="11.26953125" style="1" bestFit="1" customWidth="1"/>
    <col min="12494" max="12494" width="10.26953125" style="1" bestFit="1" customWidth="1"/>
    <col min="12495" max="12495" width="19.26953125" style="1" customWidth="1"/>
    <col min="12496" max="12496" width="11.26953125" style="1" customWidth="1"/>
    <col min="12497" max="12497" width="10.26953125" style="1" bestFit="1" customWidth="1"/>
    <col min="12498" max="12498" width="11.54296875" style="1" customWidth="1"/>
    <col min="12499" max="12499" width="11.81640625" style="1" customWidth="1"/>
    <col min="12500" max="12500" width="10.26953125" style="1" bestFit="1" customWidth="1"/>
    <col min="12501" max="12501" width="9.26953125" style="1" bestFit="1" customWidth="1"/>
    <col min="12502" max="12502" width="11" style="1" customWidth="1"/>
    <col min="12503" max="12504" width="10.1796875" style="1" customWidth="1"/>
    <col min="12505" max="12505" width="12" style="1" customWidth="1"/>
    <col min="12506" max="12506" width="12.81640625" style="1" customWidth="1"/>
    <col min="12507" max="12507" width="12" style="1" customWidth="1"/>
    <col min="12508" max="12510" width="9.1796875" style="1"/>
    <col min="12511" max="12511" width="18.453125" style="1" customWidth="1"/>
    <col min="12512" max="12520" width="9.1796875" style="1"/>
    <col min="12521" max="12523" width="9.81640625" style="1" customWidth="1"/>
    <col min="12524" max="12527" width="9.1796875" style="1"/>
    <col min="12528" max="12528" width="16.453125" style="1" customWidth="1"/>
    <col min="12529" max="12537" width="9.1796875" style="1"/>
    <col min="12538" max="12538" width="9.7265625" style="1" customWidth="1"/>
    <col min="12539" max="12539" width="9.81640625" style="1" customWidth="1"/>
    <col min="12540" max="12540" width="10" style="1" customWidth="1"/>
    <col min="12541" max="12544" width="9.1796875" style="1"/>
    <col min="12545" max="12545" width="19.453125" style="1" customWidth="1"/>
    <col min="12546" max="12554" width="9.1796875" style="1"/>
    <col min="12555" max="12555" width="10" style="1" customWidth="1"/>
    <col min="12556" max="12556" width="10.54296875" style="1" customWidth="1"/>
    <col min="12557" max="12557" width="11" style="1" customWidth="1"/>
    <col min="12558" max="12721" width="9.1796875" style="1"/>
    <col min="12722" max="12722" width="17.54296875" style="1" customWidth="1"/>
    <col min="12723" max="12723" width="10" style="1" customWidth="1"/>
    <col min="12724" max="12724" width="12.453125" style="1" customWidth="1"/>
    <col min="12725" max="12725" width="10" style="1" customWidth="1"/>
    <col min="12726" max="12726" width="11.54296875" style="1" bestFit="1" customWidth="1"/>
    <col min="12727" max="12728" width="11.453125" style="1" bestFit="1" customWidth="1"/>
    <col min="12729" max="12729" width="11.26953125" style="1" bestFit="1" customWidth="1"/>
    <col min="12730" max="12730" width="10.81640625" style="1" customWidth="1"/>
    <col min="12731" max="12732" width="9.26953125" style="1" bestFit="1" customWidth="1"/>
    <col min="12733" max="12733" width="11.54296875" style="1" bestFit="1" customWidth="1"/>
    <col min="12734" max="12734" width="13.1796875" style="1" bestFit="1" customWidth="1"/>
    <col min="12735" max="12735" width="9.453125" style="1" bestFit="1" customWidth="1"/>
    <col min="12736" max="12736" width="10.453125" style="1" bestFit="1" customWidth="1"/>
    <col min="12737" max="12737" width="9.453125" style="1" bestFit="1" customWidth="1"/>
    <col min="12738" max="12738" width="9.26953125" style="1" customWidth="1"/>
    <col min="12739" max="12739" width="10.453125" style="1" bestFit="1" customWidth="1"/>
    <col min="12740" max="12740" width="11.81640625" style="1" bestFit="1" customWidth="1"/>
    <col min="12741" max="12741" width="9.26953125" style="1" bestFit="1" customWidth="1"/>
    <col min="12742" max="12743" width="11.81640625" style="1" bestFit="1" customWidth="1"/>
    <col min="12744" max="12745" width="11.81640625" style="1" customWidth="1"/>
    <col min="12746" max="12746" width="13.453125" style="1" customWidth="1"/>
    <col min="12747" max="12747" width="9.26953125" style="1" bestFit="1" customWidth="1"/>
    <col min="12748" max="12748" width="9.81640625" style="1" bestFit="1" customWidth="1"/>
    <col min="12749" max="12749" width="11.26953125" style="1" bestFit="1" customWidth="1"/>
    <col min="12750" max="12750" width="10.26953125" style="1" bestFit="1" customWidth="1"/>
    <col min="12751" max="12751" width="19.26953125" style="1" customWidth="1"/>
    <col min="12752" max="12752" width="11.26953125" style="1" customWidth="1"/>
    <col min="12753" max="12753" width="10.26953125" style="1" bestFit="1" customWidth="1"/>
    <col min="12754" max="12754" width="11.54296875" style="1" customWidth="1"/>
    <col min="12755" max="12755" width="11.81640625" style="1" customWidth="1"/>
    <col min="12756" max="12756" width="10.26953125" style="1" bestFit="1" customWidth="1"/>
    <col min="12757" max="12757" width="9.26953125" style="1" bestFit="1" customWidth="1"/>
    <col min="12758" max="12758" width="11" style="1" customWidth="1"/>
    <col min="12759" max="12760" width="10.1796875" style="1" customWidth="1"/>
    <col min="12761" max="12761" width="12" style="1" customWidth="1"/>
    <col min="12762" max="12762" width="12.81640625" style="1" customWidth="1"/>
    <col min="12763" max="12763" width="12" style="1" customWidth="1"/>
    <col min="12764" max="12766" width="9.1796875" style="1"/>
    <col min="12767" max="12767" width="18.453125" style="1" customWidth="1"/>
    <col min="12768" max="12776" width="9.1796875" style="1"/>
    <col min="12777" max="12779" width="9.81640625" style="1" customWidth="1"/>
    <col min="12780" max="12783" width="9.1796875" style="1"/>
    <col min="12784" max="12784" width="16.453125" style="1" customWidth="1"/>
    <col min="12785" max="12793" width="9.1796875" style="1"/>
    <col min="12794" max="12794" width="9.7265625" style="1" customWidth="1"/>
    <col min="12795" max="12795" width="9.81640625" style="1" customWidth="1"/>
    <col min="12796" max="12796" width="10" style="1" customWidth="1"/>
    <col min="12797" max="12800" width="9.1796875" style="1"/>
    <col min="12801" max="12801" width="19.453125" style="1" customWidth="1"/>
    <col min="12802" max="12810" width="9.1796875" style="1"/>
    <col min="12811" max="12811" width="10" style="1" customWidth="1"/>
    <col min="12812" max="12812" width="10.54296875" style="1" customWidth="1"/>
    <col min="12813" max="12813" width="11" style="1" customWidth="1"/>
    <col min="12814" max="12977" width="9.1796875" style="1"/>
    <col min="12978" max="12978" width="17.54296875" style="1" customWidth="1"/>
    <col min="12979" max="12979" width="10" style="1" customWidth="1"/>
    <col min="12980" max="12980" width="12.453125" style="1" customWidth="1"/>
    <col min="12981" max="12981" width="10" style="1" customWidth="1"/>
    <col min="12982" max="12982" width="11.54296875" style="1" bestFit="1" customWidth="1"/>
    <col min="12983" max="12984" width="11.453125" style="1" bestFit="1" customWidth="1"/>
    <col min="12985" max="12985" width="11.26953125" style="1" bestFit="1" customWidth="1"/>
    <col min="12986" max="12986" width="10.81640625" style="1" customWidth="1"/>
    <col min="12987" max="12988" width="9.26953125" style="1" bestFit="1" customWidth="1"/>
    <col min="12989" max="12989" width="11.54296875" style="1" bestFit="1" customWidth="1"/>
    <col min="12990" max="12990" width="13.1796875" style="1" bestFit="1" customWidth="1"/>
    <col min="12991" max="12991" width="9.453125" style="1" bestFit="1" customWidth="1"/>
    <col min="12992" max="12992" width="10.453125" style="1" bestFit="1" customWidth="1"/>
    <col min="12993" max="12993" width="9.453125" style="1" bestFit="1" customWidth="1"/>
    <col min="12994" max="12994" width="9.26953125" style="1" customWidth="1"/>
    <col min="12995" max="12995" width="10.453125" style="1" bestFit="1" customWidth="1"/>
    <col min="12996" max="12996" width="11.81640625" style="1" bestFit="1" customWidth="1"/>
    <col min="12997" max="12997" width="9.26953125" style="1" bestFit="1" customWidth="1"/>
    <col min="12998" max="12999" width="11.81640625" style="1" bestFit="1" customWidth="1"/>
    <col min="13000" max="13001" width="11.81640625" style="1" customWidth="1"/>
    <col min="13002" max="13002" width="13.453125" style="1" customWidth="1"/>
    <col min="13003" max="13003" width="9.26953125" style="1" bestFit="1" customWidth="1"/>
    <col min="13004" max="13004" width="9.81640625" style="1" bestFit="1" customWidth="1"/>
    <col min="13005" max="13005" width="11.26953125" style="1" bestFit="1" customWidth="1"/>
    <col min="13006" max="13006" width="10.26953125" style="1" bestFit="1" customWidth="1"/>
    <col min="13007" max="13007" width="19.26953125" style="1" customWidth="1"/>
    <col min="13008" max="13008" width="11.26953125" style="1" customWidth="1"/>
    <col min="13009" max="13009" width="10.26953125" style="1" bestFit="1" customWidth="1"/>
    <col min="13010" max="13010" width="11.54296875" style="1" customWidth="1"/>
    <col min="13011" max="13011" width="11.81640625" style="1" customWidth="1"/>
    <col min="13012" max="13012" width="10.26953125" style="1" bestFit="1" customWidth="1"/>
    <col min="13013" max="13013" width="9.26953125" style="1" bestFit="1" customWidth="1"/>
    <col min="13014" max="13014" width="11" style="1" customWidth="1"/>
    <col min="13015" max="13016" width="10.1796875" style="1" customWidth="1"/>
    <col min="13017" max="13017" width="12" style="1" customWidth="1"/>
    <col min="13018" max="13018" width="12.81640625" style="1" customWidth="1"/>
    <col min="13019" max="13019" width="12" style="1" customWidth="1"/>
    <col min="13020" max="13022" width="9.1796875" style="1"/>
    <col min="13023" max="13023" width="18.453125" style="1" customWidth="1"/>
    <col min="13024" max="13032" width="9.1796875" style="1"/>
    <col min="13033" max="13035" width="9.81640625" style="1" customWidth="1"/>
    <col min="13036" max="13039" width="9.1796875" style="1"/>
    <col min="13040" max="13040" width="16.453125" style="1" customWidth="1"/>
    <col min="13041" max="13049" width="9.1796875" style="1"/>
    <col min="13050" max="13050" width="9.7265625" style="1" customWidth="1"/>
    <col min="13051" max="13051" width="9.81640625" style="1" customWidth="1"/>
    <col min="13052" max="13052" width="10" style="1" customWidth="1"/>
    <col min="13053" max="13056" width="9.1796875" style="1"/>
    <col min="13057" max="13057" width="19.453125" style="1" customWidth="1"/>
    <col min="13058" max="13066" width="9.1796875" style="1"/>
    <col min="13067" max="13067" width="10" style="1" customWidth="1"/>
    <col min="13068" max="13068" width="10.54296875" style="1" customWidth="1"/>
    <col min="13069" max="13069" width="11" style="1" customWidth="1"/>
    <col min="13070" max="13233" width="9.1796875" style="1"/>
    <col min="13234" max="13234" width="17.54296875" style="1" customWidth="1"/>
    <col min="13235" max="13235" width="10" style="1" customWidth="1"/>
    <col min="13236" max="13236" width="12.453125" style="1" customWidth="1"/>
    <col min="13237" max="13237" width="10" style="1" customWidth="1"/>
    <col min="13238" max="13238" width="11.54296875" style="1" bestFit="1" customWidth="1"/>
    <col min="13239" max="13240" width="11.453125" style="1" bestFit="1" customWidth="1"/>
    <col min="13241" max="13241" width="11.26953125" style="1" bestFit="1" customWidth="1"/>
    <col min="13242" max="13242" width="10.81640625" style="1" customWidth="1"/>
    <col min="13243" max="13244" width="9.26953125" style="1" bestFit="1" customWidth="1"/>
    <col min="13245" max="13245" width="11.54296875" style="1" bestFit="1" customWidth="1"/>
    <col min="13246" max="13246" width="13.1796875" style="1" bestFit="1" customWidth="1"/>
    <col min="13247" max="13247" width="9.453125" style="1" bestFit="1" customWidth="1"/>
    <col min="13248" max="13248" width="10.453125" style="1" bestFit="1" customWidth="1"/>
    <col min="13249" max="13249" width="9.453125" style="1" bestFit="1" customWidth="1"/>
    <col min="13250" max="13250" width="9.26953125" style="1" customWidth="1"/>
    <col min="13251" max="13251" width="10.453125" style="1" bestFit="1" customWidth="1"/>
    <col min="13252" max="13252" width="11.81640625" style="1" bestFit="1" customWidth="1"/>
    <col min="13253" max="13253" width="9.26953125" style="1" bestFit="1" customWidth="1"/>
    <col min="13254" max="13255" width="11.81640625" style="1" bestFit="1" customWidth="1"/>
    <col min="13256" max="13257" width="11.81640625" style="1" customWidth="1"/>
    <col min="13258" max="13258" width="13.453125" style="1" customWidth="1"/>
    <col min="13259" max="13259" width="9.26953125" style="1" bestFit="1" customWidth="1"/>
    <col min="13260" max="13260" width="9.81640625" style="1" bestFit="1" customWidth="1"/>
    <col min="13261" max="13261" width="11.26953125" style="1" bestFit="1" customWidth="1"/>
    <col min="13262" max="13262" width="10.26953125" style="1" bestFit="1" customWidth="1"/>
    <col min="13263" max="13263" width="19.26953125" style="1" customWidth="1"/>
    <col min="13264" max="13264" width="11.26953125" style="1" customWidth="1"/>
    <col min="13265" max="13265" width="10.26953125" style="1" bestFit="1" customWidth="1"/>
    <col min="13266" max="13266" width="11.54296875" style="1" customWidth="1"/>
    <col min="13267" max="13267" width="11.81640625" style="1" customWidth="1"/>
    <col min="13268" max="13268" width="10.26953125" style="1" bestFit="1" customWidth="1"/>
    <col min="13269" max="13269" width="9.26953125" style="1" bestFit="1" customWidth="1"/>
    <col min="13270" max="13270" width="11" style="1" customWidth="1"/>
    <col min="13271" max="13272" width="10.1796875" style="1" customWidth="1"/>
    <col min="13273" max="13273" width="12" style="1" customWidth="1"/>
    <col min="13274" max="13274" width="12.81640625" style="1" customWidth="1"/>
    <col min="13275" max="13275" width="12" style="1" customWidth="1"/>
    <col min="13276" max="13278" width="9.1796875" style="1"/>
    <col min="13279" max="13279" width="18.453125" style="1" customWidth="1"/>
    <col min="13280" max="13288" width="9.1796875" style="1"/>
    <col min="13289" max="13291" width="9.81640625" style="1" customWidth="1"/>
    <col min="13292" max="13295" width="9.1796875" style="1"/>
    <col min="13296" max="13296" width="16.453125" style="1" customWidth="1"/>
    <col min="13297" max="13305" width="9.1796875" style="1"/>
    <col min="13306" max="13306" width="9.7265625" style="1" customWidth="1"/>
    <col min="13307" max="13307" width="9.81640625" style="1" customWidth="1"/>
    <col min="13308" max="13308" width="10" style="1" customWidth="1"/>
    <col min="13309" max="13312" width="9.1796875" style="1"/>
    <col min="13313" max="13313" width="19.453125" style="1" customWidth="1"/>
    <col min="13314" max="13322" width="9.1796875" style="1"/>
    <col min="13323" max="13323" width="10" style="1" customWidth="1"/>
    <col min="13324" max="13324" width="10.54296875" style="1" customWidth="1"/>
    <col min="13325" max="13325" width="11" style="1" customWidth="1"/>
    <col min="13326" max="13489" width="9.1796875" style="1"/>
    <col min="13490" max="13490" width="17.54296875" style="1" customWidth="1"/>
    <col min="13491" max="13491" width="10" style="1" customWidth="1"/>
    <col min="13492" max="13492" width="12.453125" style="1" customWidth="1"/>
    <col min="13493" max="13493" width="10" style="1" customWidth="1"/>
    <col min="13494" max="13494" width="11.54296875" style="1" bestFit="1" customWidth="1"/>
    <col min="13495" max="13496" width="11.453125" style="1" bestFit="1" customWidth="1"/>
    <col min="13497" max="13497" width="11.26953125" style="1" bestFit="1" customWidth="1"/>
    <col min="13498" max="13498" width="10.81640625" style="1" customWidth="1"/>
    <col min="13499" max="13500" width="9.26953125" style="1" bestFit="1" customWidth="1"/>
    <col min="13501" max="13501" width="11.54296875" style="1" bestFit="1" customWidth="1"/>
    <col min="13502" max="13502" width="13.1796875" style="1" bestFit="1" customWidth="1"/>
    <col min="13503" max="13503" width="9.453125" style="1" bestFit="1" customWidth="1"/>
    <col min="13504" max="13504" width="10.453125" style="1" bestFit="1" customWidth="1"/>
    <col min="13505" max="13505" width="9.453125" style="1" bestFit="1" customWidth="1"/>
    <col min="13506" max="13506" width="9.26953125" style="1" customWidth="1"/>
    <col min="13507" max="13507" width="10.453125" style="1" bestFit="1" customWidth="1"/>
    <col min="13508" max="13508" width="11.81640625" style="1" bestFit="1" customWidth="1"/>
    <col min="13509" max="13509" width="9.26953125" style="1" bestFit="1" customWidth="1"/>
    <col min="13510" max="13511" width="11.81640625" style="1" bestFit="1" customWidth="1"/>
    <col min="13512" max="13513" width="11.81640625" style="1" customWidth="1"/>
    <col min="13514" max="13514" width="13.453125" style="1" customWidth="1"/>
    <col min="13515" max="13515" width="9.26953125" style="1" bestFit="1" customWidth="1"/>
    <col min="13516" max="13516" width="9.81640625" style="1" bestFit="1" customWidth="1"/>
    <col min="13517" max="13517" width="11.26953125" style="1" bestFit="1" customWidth="1"/>
    <col min="13518" max="13518" width="10.26953125" style="1" bestFit="1" customWidth="1"/>
    <col min="13519" max="13519" width="19.26953125" style="1" customWidth="1"/>
    <col min="13520" max="13520" width="11.26953125" style="1" customWidth="1"/>
    <col min="13521" max="13521" width="10.26953125" style="1" bestFit="1" customWidth="1"/>
    <col min="13522" max="13522" width="11.54296875" style="1" customWidth="1"/>
    <col min="13523" max="13523" width="11.81640625" style="1" customWidth="1"/>
    <col min="13524" max="13524" width="10.26953125" style="1" bestFit="1" customWidth="1"/>
    <col min="13525" max="13525" width="9.26953125" style="1" bestFit="1" customWidth="1"/>
    <col min="13526" max="13526" width="11" style="1" customWidth="1"/>
    <col min="13527" max="13528" width="10.1796875" style="1" customWidth="1"/>
    <col min="13529" max="13529" width="12" style="1" customWidth="1"/>
    <col min="13530" max="13530" width="12.81640625" style="1" customWidth="1"/>
    <col min="13531" max="13531" width="12" style="1" customWidth="1"/>
    <col min="13532" max="13534" width="9.1796875" style="1"/>
    <col min="13535" max="13535" width="18.453125" style="1" customWidth="1"/>
    <col min="13536" max="13544" width="9.1796875" style="1"/>
    <col min="13545" max="13547" width="9.81640625" style="1" customWidth="1"/>
    <col min="13548" max="13551" width="9.1796875" style="1"/>
    <col min="13552" max="13552" width="16.453125" style="1" customWidth="1"/>
    <col min="13553" max="13561" width="9.1796875" style="1"/>
    <col min="13562" max="13562" width="9.7265625" style="1" customWidth="1"/>
    <col min="13563" max="13563" width="9.81640625" style="1" customWidth="1"/>
    <col min="13564" max="13564" width="10" style="1" customWidth="1"/>
    <col min="13565" max="13568" width="9.1796875" style="1"/>
    <col min="13569" max="13569" width="19.453125" style="1" customWidth="1"/>
    <col min="13570" max="13578" width="9.1796875" style="1"/>
    <col min="13579" max="13579" width="10" style="1" customWidth="1"/>
    <col min="13580" max="13580" width="10.54296875" style="1" customWidth="1"/>
    <col min="13581" max="13581" width="11" style="1" customWidth="1"/>
    <col min="13582" max="13745" width="9.1796875" style="1"/>
    <col min="13746" max="13746" width="17.54296875" style="1" customWidth="1"/>
    <col min="13747" max="13747" width="10" style="1" customWidth="1"/>
    <col min="13748" max="13748" width="12.453125" style="1" customWidth="1"/>
    <col min="13749" max="13749" width="10" style="1" customWidth="1"/>
    <col min="13750" max="13750" width="11.54296875" style="1" bestFit="1" customWidth="1"/>
    <col min="13751" max="13752" width="11.453125" style="1" bestFit="1" customWidth="1"/>
    <col min="13753" max="13753" width="11.26953125" style="1" bestFit="1" customWidth="1"/>
    <col min="13754" max="13754" width="10.81640625" style="1" customWidth="1"/>
    <col min="13755" max="13756" width="9.26953125" style="1" bestFit="1" customWidth="1"/>
    <col min="13757" max="13757" width="11.54296875" style="1" bestFit="1" customWidth="1"/>
    <col min="13758" max="13758" width="13.1796875" style="1" bestFit="1" customWidth="1"/>
    <col min="13759" max="13759" width="9.453125" style="1" bestFit="1" customWidth="1"/>
    <col min="13760" max="13760" width="10.453125" style="1" bestFit="1" customWidth="1"/>
    <col min="13761" max="13761" width="9.453125" style="1" bestFit="1" customWidth="1"/>
    <col min="13762" max="13762" width="9.26953125" style="1" customWidth="1"/>
    <col min="13763" max="13763" width="10.453125" style="1" bestFit="1" customWidth="1"/>
    <col min="13764" max="13764" width="11.81640625" style="1" bestFit="1" customWidth="1"/>
    <col min="13765" max="13765" width="9.26953125" style="1" bestFit="1" customWidth="1"/>
    <col min="13766" max="13767" width="11.81640625" style="1" bestFit="1" customWidth="1"/>
    <col min="13768" max="13769" width="11.81640625" style="1" customWidth="1"/>
    <col min="13770" max="13770" width="13.453125" style="1" customWidth="1"/>
    <col min="13771" max="13771" width="9.26953125" style="1" bestFit="1" customWidth="1"/>
    <col min="13772" max="13772" width="9.81640625" style="1" bestFit="1" customWidth="1"/>
    <col min="13773" max="13773" width="11.26953125" style="1" bestFit="1" customWidth="1"/>
    <col min="13774" max="13774" width="10.26953125" style="1" bestFit="1" customWidth="1"/>
    <col min="13775" max="13775" width="19.26953125" style="1" customWidth="1"/>
    <col min="13776" max="13776" width="11.26953125" style="1" customWidth="1"/>
    <col min="13777" max="13777" width="10.26953125" style="1" bestFit="1" customWidth="1"/>
    <col min="13778" max="13778" width="11.54296875" style="1" customWidth="1"/>
    <col min="13779" max="13779" width="11.81640625" style="1" customWidth="1"/>
    <col min="13780" max="13780" width="10.26953125" style="1" bestFit="1" customWidth="1"/>
    <col min="13781" max="13781" width="9.26953125" style="1" bestFit="1" customWidth="1"/>
    <col min="13782" max="13782" width="11" style="1" customWidth="1"/>
    <col min="13783" max="13784" width="10.1796875" style="1" customWidth="1"/>
    <col min="13785" max="13785" width="12" style="1" customWidth="1"/>
    <col min="13786" max="13786" width="12.81640625" style="1" customWidth="1"/>
    <col min="13787" max="13787" width="12" style="1" customWidth="1"/>
    <col min="13788" max="13790" width="9.1796875" style="1"/>
    <col min="13791" max="13791" width="18.453125" style="1" customWidth="1"/>
    <col min="13792" max="13800" width="9.1796875" style="1"/>
    <col min="13801" max="13803" width="9.81640625" style="1" customWidth="1"/>
    <col min="13804" max="13807" width="9.1796875" style="1"/>
    <col min="13808" max="13808" width="16.453125" style="1" customWidth="1"/>
    <col min="13809" max="13817" width="9.1796875" style="1"/>
    <col min="13818" max="13818" width="9.7265625" style="1" customWidth="1"/>
    <col min="13819" max="13819" width="9.81640625" style="1" customWidth="1"/>
    <col min="13820" max="13820" width="10" style="1" customWidth="1"/>
    <col min="13821" max="13824" width="9.1796875" style="1"/>
    <col min="13825" max="13825" width="19.453125" style="1" customWidth="1"/>
    <col min="13826" max="13834" width="9.1796875" style="1"/>
    <col min="13835" max="13835" width="10" style="1" customWidth="1"/>
    <col min="13836" max="13836" width="10.54296875" style="1" customWidth="1"/>
    <col min="13837" max="13837" width="11" style="1" customWidth="1"/>
    <col min="13838" max="14001" width="9.1796875" style="1"/>
    <col min="14002" max="14002" width="17.54296875" style="1" customWidth="1"/>
    <col min="14003" max="14003" width="10" style="1" customWidth="1"/>
    <col min="14004" max="14004" width="12.453125" style="1" customWidth="1"/>
    <col min="14005" max="14005" width="10" style="1" customWidth="1"/>
    <col min="14006" max="14006" width="11.54296875" style="1" bestFit="1" customWidth="1"/>
    <col min="14007" max="14008" width="11.453125" style="1" bestFit="1" customWidth="1"/>
    <col min="14009" max="14009" width="11.26953125" style="1" bestFit="1" customWidth="1"/>
    <col min="14010" max="14010" width="10.81640625" style="1" customWidth="1"/>
    <col min="14011" max="14012" width="9.26953125" style="1" bestFit="1" customWidth="1"/>
    <col min="14013" max="14013" width="11.54296875" style="1" bestFit="1" customWidth="1"/>
    <col min="14014" max="14014" width="13.1796875" style="1" bestFit="1" customWidth="1"/>
    <col min="14015" max="14015" width="9.453125" style="1" bestFit="1" customWidth="1"/>
    <col min="14016" max="14016" width="10.453125" style="1" bestFit="1" customWidth="1"/>
    <col min="14017" max="14017" width="9.453125" style="1" bestFit="1" customWidth="1"/>
    <col min="14018" max="14018" width="9.26953125" style="1" customWidth="1"/>
    <col min="14019" max="14019" width="10.453125" style="1" bestFit="1" customWidth="1"/>
    <col min="14020" max="14020" width="11.81640625" style="1" bestFit="1" customWidth="1"/>
    <col min="14021" max="14021" width="9.26953125" style="1" bestFit="1" customWidth="1"/>
    <col min="14022" max="14023" width="11.81640625" style="1" bestFit="1" customWidth="1"/>
    <col min="14024" max="14025" width="11.81640625" style="1" customWidth="1"/>
    <col min="14026" max="14026" width="13.453125" style="1" customWidth="1"/>
    <col min="14027" max="14027" width="9.26953125" style="1" bestFit="1" customWidth="1"/>
    <col min="14028" max="14028" width="9.81640625" style="1" bestFit="1" customWidth="1"/>
    <col min="14029" max="14029" width="11.26953125" style="1" bestFit="1" customWidth="1"/>
    <col min="14030" max="14030" width="10.26953125" style="1" bestFit="1" customWidth="1"/>
    <col min="14031" max="14031" width="19.26953125" style="1" customWidth="1"/>
    <col min="14032" max="14032" width="11.26953125" style="1" customWidth="1"/>
    <col min="14033" max="14033" width="10.26953125" style="1" bestFit="1" customWidth="1"/>
    <col min="14034" max="14034" width="11.54296875" style="1" customWidth="1"/>
    <col min="14035" max="14035" width="11.81640625" style="1" customWidth="1"/>
    <col min="14036" max="14036" width="10.26953125" style="1" bestFit="1" customWidth="1"/>
    <col min="14037" max="14037" width="9.26953125" style="1" bestFit="1" customWidth="1"/>
    <col min="14038" max="14038" width="11" style="1" customWidth="1"/>
    <col min="14039" max="14040" width="10.1796875" style="1" customWidth="1"/>
    <col min="14041" max="14041" width="12" style="1" customWidth="1"/>
    <col min="14042" max="14042" width="12.81640625" style="1" customWidth="1"/>
    <col min="14043" max="14043" width="12" style="1" customWidth="1"/>
    <col min="14044" max="14046" width="9.1796875" style="1"/>
    <col min="14047" max="14047" width="18.453125" style="1" customWidth="1"/>
    <col min="14048" max="14056" width="9.1796875" style="1"/>
    <col min="14057" max="14059" width="9.81640625" style="1" customWidth="1"/>
    <col min="14060" max="14063" width="9.1796875" style="1"/>
    <col min="14064" max="14064" width="16.453125" style="1" customWidth="1"/>
    <col min="14065" max="14073" width="9.1796875" style="1"/>
    <col min="14074" max="14074" width="9.7265625" style="1" customWidth="1"/>
    <col min="14075" max="14075" width="9.81640625" style="1" customWidth="1"/>
    <col min="14076" max="14076" width="10" style="1" customWidth="1"/>
    <col min="14077" max="14080" width="9.1796875" style="1"/>
    <col min="14081" max="14081" width="19.453125" style="1" customWidth="1"/>
    <col min="14082" max="14090" width="9.1796875" style="1"/>
    <col min="14091" max="14091" width="10" style="1" customWidth="1"/>
    <col min="14092" max="14092" width="10.54296875" style="1" customWidth="1"/>
    <col min="14093" max="14093" width="11" style="1" customWidth="1"/>
    <col min="14094" max="14257" width="9.1796875" style="1"/>
    <col min="14258" max="14258" width="17.54296875" style="1" customWidth="1"/>
    <col min="14259" max="14259" width="10" style="1" customWidth="1"/>
    <col min="14260" max="14260" width="12.453125" style="1" customWidth="1"/>
    <col min="14261" max="14261" width="10" style="1" customWidth="1"/>
    <col min="14262" max="14262" width="11.54296875" style="1" bestFit="1" customWidth="1"/>
    <col min="14263" max="14264" width="11.453125" style="1" bestFit="1" customWidth="1"/>
    <col min="14265" max="14265" width="11.26953125" style="1" bestFit="1" customWidth="1"/>
    <col min="14266" max="14266" width="10.81640625" style="1" customWidth="1"/>
    <col min="14267" max="14268" width="9.26953125" style="1" bestFit="1" customWidth="1"/>
    <col min="14269" max="14269" width="11.54296875" style="1" bestFit="1" customWidth="1"/>
    <col min="14270" max="14270" width="13.1796875" style="1" bestFit="1" customWidth="1"/>
    <col min="14271" max="14271" width="9.453125" style="1" bestFit="1" customWidth="1"/>
    <col min="14272" max="14272" width="10.453125" style="1" bestFit="1" customWidth="1"/>
    <col min="14273" max="14273" width="9.453125" style="1" bestFit="1" customWidth="1"/>
    <col min="14274" max="14274" width="9.26953125" style="1" customWidth="1"/>
    <col min="14275" max="14275" width="10.453125" style="1" bestFit="1" customWidth="1"/>
    <col min="14276" max="14276" width="11.81640625" style="1" bestFit="1" customWidth="1"/>
    <col min="14277" max="14277" width="9.26953125" style="1" bestFit="1" customWidth="1"/>
    <col min="14278" max="14279" width="11.81640625" style="1" bestFit="1" customWidth="1"/>
    <col min="14280" max="14281" width="11.81640625" style="1" customWidth="1"/>
    <col min="14282" max="14282" width="13.453125" style="1" customWidth="1"/>
    <col min="14283" max="14283" width="9.26953125" style="1" bestFit="1" customWidth="1"/>
    <col min="14284" max="14284" width="9.81640625" style="1" bestFit="1" customWidth="1"/>
    <col min="14285" max="14285" width="11.26953125" style="1" bestFit="1" customWidth="1"/>
    <col min="14286" max="14286" width="10.26953125" style="1" bestFit="1" customWidth="1"/>
    <col min="14287" max="14287" width="19.26953125" style="1" customWidth="1"/>
    <col min="14288" max="14288" width="11.26953125" style="1" customWidth="1"/>
    <col min="14289" max="14289" width="10.26953125" style="1" bestFit="1" customWidth="1"/>
    <col min="14290" max="14290" width="11.54296875" style="1" customWidth="1"/>
    <col min="14291" max="14291" width="11.81640625" style="1" customWidth="1"/>
    <col min="14292" max="14292" width="10.26953125" style="1" bestFit="1" customWidth="1"/>
    <col min="14293" max="14293" width="9.26953125" style="1" bestFit="1" customWidth="1"/>
    <col min="14294" max="14294" width="11" style="1" customWidth="1"/>
    <col min="14295" max="14296" width="10.1796875" style="1" customWidth="1"/>
    <col min="14297" max="14297" width="12" style="1" customWidth="1"/>
    <col min="14298" max="14298" width="12.81640625" style="1" customWidth="1"/>
    <col min="14299" max="14299" width="12" style="1" customWidth="1"/>
    <col min="14300" max="14302" width="9.1796875" style="1"/>
    <col min="14303" max="14303" width="18.453125" style="1" customWidth="1"/>
    <col min="14304" max="14312" width="9.1796875" style="1"/>
    <col min="14313" max="14315" width="9.81640625" style="1" customWidth="1"/>
    <col min="14316" max="14319" width="9.1796875" style="1"/>
    <col min="14320" max="14320" width="16.453125" style="1" customWidth="1"/>
    <col min="14321" max="14329" width="9.1796875" style="1"/>
    <col min="14330" max="14330" width="9.7265625" style="1" customWidth="1"/>
    <col min="14331" max="14331" width="9.81640625" style="1" customWidth="1"/>
    <col min="14332" max="14332" width="10" style="1" customWidth="1"/>
    <col min="14333" max="14336" width="9.1796875" style="1"/>
    <col min="14337" max="14337" width="19.453125" style="1" customWidth="1"/>
    <col min="14338" max="14346" width="9.1796875" style="1"/>
    <col min="14347" max="14347" width="10" style="1" customWidth="1"/>
    <col min="14348" max="14348" width="10.54296875" style="1" customWidth="1"/>
    <col min="14349" max="14349" width="11" style="1" customWidth="1"/>
    <col min="14350" max="14513" width="9.1796875" style="1"/>
    <col min="14514" max="14514" width="17.54296875" style="1" customWidth="1"/>
    <col min="14515" max="14515" width="10" style="1" customWidth="1"/>
    <col min="14516" max="14516" width="12.453125" style="1" customWidth="1"/>
    <col min="14517" max="14517" width="10" style="1" customWidth="1"/>
    <col min="14518" max="14518" width="11.54296875" style="1" bestFit="1" customWidth="1"/>
    <col min="14519" max="14520" width="11.453125" style="1" bestFit="1" customWidth="1"/>
    <col min="14521" max="14521" width="11.26953125" style="1" bestFit="1" customWidth="1"/>
    <col min="14522" max="14522" width="10.81640625" style="1" customWidth="1"/>
    <col min="14523" max="14524" width="9.26953125" style="1" bestFit="1" customWidth="1"/>
    <col min="14525" max="14525" width="11.54296875" style="1" bestFit="1" customWidth="1"/>
    <col min="14526" max="14526" width="13.1796875" style="1" bestFit="1" customWidth="1"/>
    <col min="14527" max="14527" width="9.453125" style="1" bestFit="1" customWidth="1"/>
    <col min="14528" max="14528" width="10.453125" style="1" bestFit="1" customWidth="1"/>
    <col min="14529" max="14529" width="9.453125" style="1" bestFit="1" customWidth="1"/>
    <col min="14530" max="14530" width="9.26953125" style="1" customWidth="1"/>
    <col min="14531" max="14531" width="10.453125" style="1" bestFit="1" customWidth="1"/>
    <col min="14532" max="14532" width="11.81640625" style="1" bestFit="1" customWidth="1"/>
    <col min="14533" max="14533" width="9.26953125" style="1" bestFit="1" customWidth="1"/>
    <col min="14534" max="14535" width="11.81640625" style="1" bestFit="1" customWidth="1"/>
    <col min="14536" max="14537" width="11.81640625" style="1" customWidth="1"/>
    <col min="14538" max="14538" width="13.453125" style="1" customWidth="1"/>
    <col min="14539" max="14539" width="9.26953125" style="1" bestFit="1" customWidth="1"/>
    <col min="14540" max="14540" width="9.81640625" style="1" bestFit="1" customWidth="1"/>
    <col min="14541" max="14541" width="11.26953125" style="1" bestFit="1" customWidth="1"/>
    <col min="14542" max="14542" width="10.26953125" style="1" bestFit="1" customWidth="1"/>
    <col min="14543" max="14543" width="19.26953125" style="1" customWidth="1"/>
    <col min="14544" max="14544" width="11.26953125" style="1" customWidth="1"/>
    <col min="14545" max="14545" width="10.26953125" style="1" bestFit="1" customWidth="1"/>
    <col min="14546" max="14546" width="11.54296875" style="1" customWidth="1"/>
    <col min="14547" max="14547" width="11.81640625" style="1" customWidth="1"/>
    <col min="14548" max="14548" width="10.26953125" style="1" bestFit="1" customWidth="1"/>
    <col min="14549" max="14549" width="9.26953125" style="1" bestFit="1" customWidth="1"/>
    <col min="14550" max="14550" width="11" style="1" customWidth="1"/>
    <col min="14551" max="14552" width="10.1796875" style="1" customWidth="1"/>
    <col min="14553" max="14553" width="12" style="1" customWidth="1"/>
    <col min="14554" max="14554" width="12.81640625" style="1" customWidth="1"/>
    <col min="14555" max="14555" width="12" style="1" customWidth="1"/>
    <col min="14556" max="14558" width="9.1796875" style="1"/>
    <col min="14559" max="14559" width="18.453125" style="1" customWidth="1"/>
    <col min="14560" max="14568" width="9.1796875" style="1"/>
    <col min="14569" max="14571" width="9.81640625" style="1" customWidth="1"/>
    <col min="14572" max="14575" width="9.1796875" style="1"/>
    <col min="14576" max="14576" width="16.453125" style="1" customWidth="1"/>
    <col min="14577" max="14585" width="9.1796875" style="1"/>
    <col min="14586" max="14586" width="9.7265625" style="1" customWidth="1"/>
    <col min="14587" max="14587" width="9.81640625" style="1" customWidth="1"/>
    <col min="14588" max="14588" width="10" style="1" customWidth="1"/>
    <col min="14589" max="14592" width="9.1796875" style="1"/>
    <col min="14593" max="14593" width="19.453125" style="1" customWidth="1"/>
    <col min="14594" max="14602" width="9.1796875" style="1"/>
    <col min="14603" max="14603" width="10" style="1" customWidth="1"/>
    <col min="14604" max="14604" width="10.54296875" style="1" customWidth="1"/>
    <col min="14605" max="14605" width="11" style="1" customWidth="1"/>
    <col min="14606" max="14769" width="9.1796875" style="1"/>
    <col min="14770" max="14770" width="17.54296875" style="1" customWidth="1"/>
    <col min="14771" max="14771" width="10" style="1" customWidth="1"/>
    <col min="14772" max="14772" width="12.453125" style="1" customWidth="1"/>
    <col min="14773" max="14773" width="10" style="1" customWidth="1"/>
    <col min="14774" max="14774" width="11.54296875" style="1" bestFit="1" customWidth="1"/>
    <col min="14775" max="14776" width="11.453125" style="1" bestFit="1" customWidth="1"/>
    <col min="14777" max="14777" width="11.26953125" style="1" bestFit="1" customWidth="1"/>
    <col min="14778" max="14778" width="10.81640625" style="1" customWidth="1"/>
    <col min="14779" max="14780" width="9.26953125" style="1" bestFit="1" customWidth="1"/>
    <col min="14781" max="14781" width="11.54296875" style="1" bestFit="1" customWidth="1"/>
    <col min="14782" max="14782" width="13.1796875" style="1" bestFit="1" customWidth="1"/>
    <col min="14783" max="14783" width="9.453125" style="1" bestFit="1" customWidth="1"/>
    <col min="14784" max="14784" width="10.453125" style="1" bestFit="1" customWidth="1"/>
    <col min="14785" max="14785" width="9.453125" style="1" bestFit="1" customWidth="1"/>
    <col min="14786" max="14786" width="9.26953125" style="1" customWidth="1"/>
    <col min="14787" max="14787" width="10.453125" style="1" bestFit="1" customWidth="1"/>
    <col min="14788" max="14788" width="11.81640625" style="1" bestFit="1" customWidth="1"/>
    <col min="14789" max="14789" width="9.26953125" style="1" bestFit="1" customWidth="1"/>
    <col min="14790" max="14791" width="11.81640625" style="1" bestFit="1" customWidth="1"/>
    <col min="14792" max="14793" width="11.81640625" style="1" customWidth="1"/>
    <col min="14794" max="14794" width="13.453125" style="1" customWidth="1"/>
    <col min="14795" max="14795" width="9.26953125" style="1" bestFit="1" customWidth="1"/>
    <col min="14796" max="14796" width="9.81640625" style="1" bestFit="1" customWidth="1"/>
    <col min="14797" max="14797" width="11.26953125" style="1" bestFit="1" customWidth="1"/>
    <col min="14798" max="14798" width="10.26953125" style="1" bestFit="1" customWidth="1"/>
    <col min="14799" max="14799" width="19.26953125" style="1" customWidth="1"/>
    <col min="14800" max="14800" width="11.26953125" style="1" customWidth="1"/>
    <col min="14801" max="14801" width="10.26953125" style="1" bestFit="1" customWidth="1"/>
    <col min="14802" max="14802" width="11.54296875" style="1" customWidth="1"/>
    <col min="14803" max="14803" width="11.81640625" style="1" customWidth="1"/>
    <col min="14804" max="14804" width="10.26953125" style="1" bestFit="1" customWidth="1"/>
    <col min="14805" max="14805" width="9.26953125" style="1" bestFit="1" customWidth="1"/>
    <col min="14806" max="14806" width="11" style="1" customWidth="1"/>
    <col min="14807" max="14808" width="10.1796875" style="1" customWidth="1"/>
    <col min="14809" max="14809" width="12" style="1" customWidth="1"/>
    <col min="14810" max="14810" width="12.81640625" style="1" customWidth="1"/>
    <col min="14811" max="14811" width="12" style="1" customWidth="1"/>
    <col min="14812" max="14814" width="9.1796875" style="1"/>
    <col min="14815" max="14815" width="18.453125" style="1" customWidth="1"/>
    <col min="14816" max="14824" width="9.1796875" style="1"/>
    <col min="14825" max="14827" width="9.81640625" style="1" customWidth="1"/>
    <col min="14828" max="14831" width="9.1796875" style="1"/>
    <col min="14832" max="14832" width="16.453125" style="1" customWidth="1"/>
    <col min="14833" max="14841" width="9.1796875" style="1"/>
    <col min="14842" max="14842" width="9.7265625" style="1" customWidth="1"/>
    <col min="14843" max="14843" width="9.81640625" style="1" customWidth="1"/>
    <col min="14844" max="14844" width="10" style="1" customWidth="1"/>
    <col min="14845" max="14848" width="9.1796875" style="1"/>
    <col min="14849" max="14849" width="19.453125" style="1" customWidth="1"/>
    <col min="14850" max="14858" width="9.1796875" style="1"/>
    <col min="14859" max="14859" width="10" style="1" customWidth="1"/>
    <col min="14860" max="14860" width="10.54296875" style="1" customWidth="1"/>
    <col min="14861" max="14861" width="11" style="1" customWidth="1"/>
    <col min="14862" max="15025" width="9.1796875" style="1"/>
    <col min="15026" max="15026" width="17.54296875" style="1" customWidth="1"/>
    <col min="15027" max="15027" width="10" style="1" customWidth="1"/>
    <col min="15028" max="15028" width="12.453125" style="1" customWidth="1"/>
    <col min="15029" max="15029" width="10" style="1" customWidth="1"/>
    <col min="15030" max="15030" width="11.54296875" style="1" bestFit="1" customWidth="1"/>
    <col min="15031" max="15032" width="11.453125" style="1" bestFit="1" customWidth="1"/>
    <col min="15033" max="15033" width="11.26953125" style="1" bestFit="1" customWidth="1"/>
    <col min="15034" max="15034" width="10.81640625" style="1" customWidth="1"/>
    <col min="15035" max="15036" width="9.26953125" style="1" bestFit="1" customWidth="1"/>
    <col min="15037" max="15037" width="11.54296875" style="1" bestFit="1" customWidth="1"/>
    <col min="15038" max="15038" width="13.1796875" style="1" bestFit="1" customWidth="1"/>
    <col min="15039" max="15039" width="9.453125" style="1" bestFit="1" customWidth="1"/>
    <col min="15040" max="15040" width="10.453125" style="1" bestFit="1" customWidth="1"/>
    <col min="15041" max="15041" width="9.453125" style="1" bestFit="1" customWidth="1"/>
    <col min="15042" max="15042" width="9.26953125" style="1" customWidth="1"/>
    <col min="15043" max="15043" width="10.453125" style="1" bestFit="1" customWidth="1"/>
    <col min="15044" max="15044" width="11.81640625" style="1" bestFit="1" customWidth="1"/>
    <col min="15045" max="15045" width="9.26953125" style="1" bestFit="1" customWidth="1"/>
    <col min="15046" max="15047" width="11.81640625" style="1" bestFit="1" customWidth="1"/>
    <col min="15048" max="15049" width="11.81640625" style="1" customWidth="1"/>
    <col min="15050" max="15050" width="13.453125" style="1" customWidth="1"/>
    <col min="15051" max="15051" width="9.26953125" style="1" bestFit="1" customWidth="1"/>
    <col min="15052" max="15052" width="9.81640625" style="1" bestFit="1" customWidth="1"/>
    <col min="15053" max="15053" width="11.26953125" style="1" bestFit="1" customWidth="1"/>
    <col min="15054" max="15054" width="10.26953125" style="1" bestFit="1" customWidth="1"/>
    <col min="15055" max="15055" width="19.26953125" style="1" customWidth="1"/>
    <col min="15056" max="15056" width="11.26953125" style="1" customWidth="1"/>
    <col min="15057" max="15057" width="10.26953125" style="1" bestFit="1" customWidth="1"/>
    <col min="15058" max="15058" width="11.54296875" style="1" customWidth="1"/>
    <col min="15059" max="15059" width="11.81640625" style="1" customWidth="1"/>
    <col min="15060" max="15060" width="10.26953125" style="1" bestFit="1" customWidth="1"/>
    <col min="15061" max="15061" width="9.26953125" style="1" bestFit="1" customWidth="1"/>
    <col min="15062" max="15062" width="11" style="1" customWidth="1"/>
    <col min="15063" max="15064" width="10.1796875" style="1" customWidth="1"/>
    <col min="15065" max="15065" width="12" style="1" customWidth="1"/>
    <col min="15066" max="15066" width="12.81640625" style="1" customWidth="1"/>
    <col min="15067" max="15067" width="12" style="1" customWidth="1"/>
    <col min="15068" max="15070" width="9.1796875" style="1"/>
    <col min="15071" max="15071" width="18.453125" style="1" customWidth="1"/>
    <col min="15072" max="15080" width="9.1796875" style="1"/>
    <col min="15081" max="15083" width="9.81640625" style="1" customWidth="1"/>
    <col min="15084" max="15087" width="9.1796875" style="1"/>
    <col min="15088" max="15088" width="16.453125" style="1" customWidth="1"/>
    <col min="15089" max="15097" width="9.1796875" style="1"/>
    <col min="15098" max="15098" width="9.7265625" style="1" customWidth="1"/>
    <col min="15099" max="15099" width="9.81640625" style="1" customWidth="1"/>
    <col min="15100" max="15100" width="10" style="1" customWidth="1"/>
    <col min="15101" max="15104" width="9.1796875" style="1"/>
    <col min="15105" max="15105" width="19.453125" style="1" customWidth="1"/>
    <col min="15106" max="15114" width="9.1796875" style="1"/>
    <col min="15115" max="15115" width="10" style="1" customWidth="1"/>
    <col min="15116" max="15116" width="10.54296875" style="1" customWidth="1"/>
    <col min="15117" max="15117" width="11" style="1" customWidth="1"/>
    <col min="15118" max="15281" width="9.1796875" style="1"/>
    <col min="15282" max="15282" width="17.54296875" style="1" customWidth="1"/>
    <col min="15283" max="15283" width="10" style="1" customWidth="1"/>
    <col min="15284" max="15284" width="12.453125" style="1" customWidth="1"/>
    <col min="15285" max="15285" width="10" style="1" customWidth="1"/>
    <col min="15286" max="15286" width="11.54296875" style="1" bestFit="1" customWidth="1"/>
    <col min="15287" max="15288" width="11.453125" style="1" bestFit="1" customWidth="1"/>
    <col min="15289" max="15289" width="11.26953125" style="1" bestFit="1" customWidth="1"/>
    <col min="15290" max="15290" width="10.81640625" style="1" customWidth="1"/>
    <col min="15291" max="15292" width="9.26953125" style="1" bestFit="1" customWidth="1"/>
    <col min="15293" max="15293" width="11.54296875" style="1" bestFit="1" customWidth="1"/>
    <col min="15294" max="15294" width="13.1796875" style="1" bestFit="1" customWidth="1"/>
    <col min="15295" max="15295" width="9.453125" style="1" bestFit="1" customWidth="1"/>
    <col min="15296" max="15296" width="10.453125" style="1" bestFit="1" customWidth="1"/>
    <col min="15297" max="15297" width="9.453125" style="1" bestFit="1" customWidth="1"/>
    <col min="15298" max="15298" width="9.26953125" style="1" customWidth="1"/>
    <col min="15299" max="15299" width="10.453125" style="1" bestFit="1" customWidth="1"/>
    <col min="15300" max="15300" width="11.81640625" style="1" bestFit="1" customWidth="1"/>
    <col min="15301" max="15301" width="9.26953125" style="1" bestFit="1" customWidth="1"/>
    <col min="15302" max="15303" width="11.81640625" style="1" bestFit="1" customWidth="1"/>
    <col min="15304" max="15305" width="11.81640625" style="1" customWidth="1"/>
    <col min="15306" max="15306" width="13.453125" style="1" customWidth="1"/>
    <col min="15307" max="15307" width="9.26953125" style="1" bestFit="1" customWidth="1"/>
    <col min="15308" max="15308" width="9.81640625" style="1" bestFit="1" customWidth="1"/>
    <col min="15309" max="15309" width="11.26953125" style="1" bestFit="1" customWidth="1"/>
    <col min="15310" max="15310" width="10.26953125" style="1" bestFit="1" customWidth="1"/>
    <col min="15311" max="15311" width="19.26953125" style="1" customWidth="1"/>
    <col min="15312" max="15312" width="11.26953125" style="1" customWidth="1"/>
    <col min="15313" max="15313" width="10.26953125" style="1" bestFit="1" customWidth="1"/>
    <col min="15314" max="15314" width="11.54296875" style="1" customWidth="1"/>
    <col min="15315" max="15315" width="11.81640625" style="1" customWidth="1"/>
    <col min="15316" max="15316" width="10.26953125" style="1" bestFit="1" customWidth="1"/>
    <col min="15317" max="15317" width="9.26953125" style="1" bestFit="1" customWidth="1"/>
    <col min="15318" max="15318" width="11" style="1" customWidth="1"/>
    <col min="15319" max="15320" width="10.1796875" style="1" customWidth="1"/>
    <col min="15321" max="15321" width="12" style="1" customWidth="1"/>
    <col min="15322" max="15322" width="12.81640625" style="1" customWidth="1"/>
    <col min="15323" max="15323" width="12" style="1" customWidth="1"/>
    <col min="15324" max="15326" width="9.1796875" style="1"/>
    <col min="15327" max="15327" width="18.453125" style="1" customWidth="1"/>
    <col min="15328" max="15336" width="9.1796875" style="1"/>
    <col min="15337" max="15339" width="9.81640625" style="1" customWidth="1"/>
    <col min="15340" max="15343" width="9.1796875" style="1"/>
    <col min="15344" max="15344" width="16.453125" style="1" customWidth="1"/>
    <col min="15345" max="15353" width="9.1796875" style="1"/>
    <col min="15354" max="15354" width="9.7265625" style="1" customWidth="1"/>
    <col min="15355" max="15355" width="9.81640625" style="1" customWidth="1"/>
    <col min="15356" max="15356" width="10" style="1" customWidth="1"/>
    <col min="15357" max="15360" width="9.1796875" style="1"/>
    <col min="15361" max="15361" width="19.453125" style="1" customWidth="1"/>
    <col min="15362" max="15370" width="9.1796875" style="1"/>
    <col min="15371" max="15371" width="10" style="1" customWidth="1"/>
    <col min="15372" max="15372" width="10.54296875" style="1" customWidth="1"/>
    <col min="15373" max="15373" width="11" style="1" customWidth="1"/>
    <col min="15374" max="15537" width="9.1796875" style="1"/>
    <col min="15538" max="15538" width="17.54296875" style="1" customWidth="1"/>
    <col min="15539" max="15539" width="10" style="1" customWidth="1"/>
    <col min="15540" max="15540" width="12.453125" style="1" customWidth="1"/>
    <col min="15541" max="15541" width="10" style="1" customWidth="1"/>
    <col min="15542" max="15542" width="11.54296875" style="1" bestFit="1" customWidth="1"/>
    <col min="15543" max="15544" width="11.453125" style="1" bestFit="1" customWidth="1"/>
    <col min="15545" max="15545" width="11.26953125" style="1" bestFit="1" customWidth="1"/>
    <col min="15546" max="15546" width="10.81640625" style="1" customWidth="1"/>
    <col min="15547" max="15548" width="9.26953125" style="1" bestFit="1" customWidth="1"/>
    <col min="15549" max="15549" width="11.54296875" style="1" bestFit="1" customWidth="1"/>
    <col min="15550" max="15550" width="13.1796875" style="1" bestFit="1" customWidth="1"/>
    <col min="15551" max="15551" width="9.453125" style="1" bestFit="1" customWidth="1"/>
    <col min="15552" max="15552" width="10.453125" style="1" bestFit="1" customWidth="1"/>
    <col min="15553" max="15553" width="9.453125" style="1" bestFit="1" customWidth="1"/>
    <col min="15554" max="15554" width="9.26953125" style="1" customWidth="1"/>
    <col min="15555" max="15555" width="10.453125" style="1" bestFit="1" customWidth="1"/>
    <col min="15556" max="15556" width="11.81640625" style="1" bestFit="1" customWidth="1"/>
    <col min="15557" max="15557" width="9.26953125" style="1" bestFit="1" customWidth="1"/>
    <col min="15558" max="15559" width="11.81640625" style="1" bestFit="1" customWidth="1"/>
    <col min="15560" max="15561" width="11.81640625" style="1" customWidth="1"/>
    <col min="15562" max="15562" width="13.453125" style="1" customWidth="1"/>
    <col min="15563" max="15563" width="9.26953125" style="1" bestFit="1" customWidth="1"/>
    <col min="15564" max="15564" width="9.81640625" style="1" bestFit="1" customWidth="1"/>
    <col min="15565" max="15565" width="11.26953125" style="1" bestFit="1" customWidth="1"/>
    <col min="15566" max="15566" width="10.26953125" style="1" bestFit="1" customWidth="1"/>
    <col min="15567" max="15567" width="19.26953125" style="1" customWidth="1"/>
    <col min="15568" max="15568" width="11.26953125" style="1" customWidth="1"/>
    <col min="15569" max="15569" width="10.26953125" style="1" bestFit="1" customWidth="1"/>
    <col min="15570" max="15570" width="11.54296875" style="1" customWidth="1"/>
    <col min="15571" max="15571" width="11.81640625" style="1" customWidth="1"/>
    <col min="15572" max="15572" width="10.26953125" style="1" bestFit="1" customWidth="1"/>
    <col min="15573" max="15573" width="9.26953125" style="1" bestFit="1" customWidth="1"/>
    <col min="15574" max="15574" width="11" style="1" customWidth="1"/>
    <col min="15575" max="15576" width="10.1796875" style="1" customWidth="1"/>
    <col min="15577" max="15577" width="12" style="1" customWidth="1"/>
    <col min="15578" max="15578" width="12.81640625" style="1" customWidth="1"/>
    <col min="15579" max="15579" width="12" style="1" customWidth="1"/>
    <col min="15580" max="15582" width="9.1796875" style="1"/>
    <col min="15583" max="15583" width="18.453125" style="1" customWidth="1"/>
    <col min="15584" max="15592" width="9.1796875" style="1"/>
    <col min="15593" max="15595" width="9.81640625" style="1" customWidth="1"/>
    <col min="15596" max="15599" width="9.1796875" style="1"/>
    <col min="15600" max="15600" width="16.453125" style="1" customWidth="1"/>
    <col min="15601" max="15609" width="9.1796875" style="1"/>
    <col min="15610" max="15610" width="9.7265625" style="1" customWidth="1"/>
    <col min="15611" max="15611" width="9.81640625" style="1" customWidth="1"/>
    <col min="15612" max="15612" width="10" style="1" customWidth="1"/>
    <col min="15613" max="15616" width="9.1796875" style="1"/>
    <col min="15617" max="15617" width="19.453125" style="1" customWidth="1"/>
    <col min="15618" max="15626" width="9.1796875" style="1"/>
    <col min="15627" max="15627" width="10" style="1" customWidth="1"/>
    <col min="15628" max="15628" width="10.54296875" style="1" customWidth="1"/>
    <col min="15629" max="15629" width="11" style="1" customWidth="1"/>
    <col min="15630" max="15793" width="9.1796875" style="1"/>
    <col min="15794" max="15794" width="17.54296875" style="1" customWidth="1"/>
    <col min="15795" max="15795" width="10" style="1" customWidth="1"/>
    <col min="15796" max="15796" width="12.453125" style="1" customWidth="1"/>
    <col min="15797" max="15797" width="10" style="1" customWidth="1"/>
    <col min="15798" max="15798" width="11.54296875" style="1" bestFit="1" customWidth="1"/>
    <col min="15799" max="15800" width="11.453125" style="1" bestFit="1" customWidth="1"/>
    <col min="15801" max="15801" width="11.26953125" style="1" bestFit="1" customWidth="1"/>
    <col min="15802" max="15802" width="10.81640625" style="1" customWidth="1"/>
    <col min="15803" max="15804" width="9.26953125" style="1" bestFit="1" customWidth="1"/>
    <col min="15805" max="15805" width="11.54296875" style="1" bestFit="1" customWidth="1"/>
    <col min="15806" max="15806" width="13.1796875" style="1" bestFit="1" customWidth="1"/>
    <col min="15807" max="15807" width="9.453125" style="1" bestFit="1" customWidth="1"/>
    <col min="15808" max="15808" width="10.453125" style="1" bestFit="1" customWidth="1"/>
    <col min="15809" max="15809" width="9.453125" style="1" bestFit="1" customWidth="1"/>
    <col min="15810" max="15810" width="9.26953125" style="1" customWidth="1"/>
    <col min="15811" max="15811" width="10.453125" style="1" bestFit="1" customWidth="1"/>
    <col min="15812" max="15812" width="11.81640625" style="1" bestFit="1" customWidth="1"/>
    <col min="15813" max="15813" width="9.26953125" style="1" bestFit="1" customWidth="1"/>
    <col min="15814" max="15815" width="11.81640625" style="1" bestFit="1" customWidth="1"/>
    <col min="15816" max="15817" width="11.81640625" style="1" customWidth="1"/>
    <col min="15818" max="15818" width="13.453125" style="1" customWidth="1"/>
    <col min="15819" max="15819" width="9.26953125" style="1" bestFit="1" customWidth="1"/>
    <col min="15820" max="15820" width="9.81640625" style="1" bestFit="1" customWidth="1"/>
    <col min="15821" max="15821" width="11.26953125" style="1" bestFit="1" customWidth="1"/>
    <col min="15822" max="15822" width="10.26953125" style="1" bestFit="1" customWidth="1"/>
    <col min="15823" max="15823" width="19.26953125" style="1" customWidth="1"/>
    <col min="15824" max="15824" width="11.26953125" style="1" customWidth="1"/>
    <col min="15825" max="15825" width="10.26953125" style="1" bestFit="1" customWidth="1"/>
    <col min="15826" max="15826" width="11.54296875" style="1" customWidth="1"/>
    <col min="15827" max="15827" width="11.81640625" style="1" customWidth="1"/>
    <col min="15828" max="15828" width="10.26953125" style="1" bestFit="1" customWidth="1"/>
    <col min="15829" max="15829" width="9.26953125" style="1" bestFit="1" customWidth="1"/>
    <col min="15830" max="15830" width="11" style="1" customWidth="1"/>
    <col min="15831" max="15832" width="10.1796875" style="1" customWidth="1"/>
    <col min="15833" max="15833" width="12" style="1" customWidth="1"/>
    <col min="15834" max="15834" width="12.81640625" style="1" customWidth="1"/>
    <col min="15835" max="15835" width="12" style="1" customWidth="1"/>
    <col min="15836" max="15838" width="9.1796875" style="1"/>
    <col min="15839" max="15839" width="18.453125" style="1" customWidth="1"/>
    <col min="15840" max="15848" width="9.1796875" style="1"/>
    <col min="15849" max="15851" width="9.81640625" style="1" customWidth="1"/>
    <col min="15852" max="15855" width="9.1796875" style="1"/>
    <col min="15856" max="15856" width="16.453125" style="1" customWidth="1"/>
    <col min="15857" max="15865" width="9.1796875" style="1"/>
    <col min="15866" max="15866" width="9.7265625" style="1" customWidth="1"/>
    <col min="15867" max="15867" width="9.81640625" style="1" customWidth="1"/>
    <col min="15868" max="15868" width="10" style="1" customWidth="1"/>
    <col min="15869" max="15872" width="9.1796875" style="1"/>
    <col min="15873" max="15873" width="19.453125" style="1" customWidth="1"/>
    <col min="15874" max="15882" width="9.1796875" style="1"/>
    <col min="15883" max="15883" width="10" style="1" customWidth="1"/>
    <col min="15884" max="15884" width="10.54296875" style="1" customWidth="1"/>
    <col min="15885" max="15885" width="11" style="1" customWidth="1"/>
    <col min="15886" max="16049" width="9.1796875" style="1"/>
    <col min="16050" max="16050" width="17.54296875" style="1" customWidth="1"/>
    <col min="16051" max="16051" width="10" style="1" customWidth="1"/>
    <col min="16052" max="16052" width="12.453125" style="1" customWidth="1"/>
    <col min="16053" max="16053" width="10" style="1" customWidth="1"/>
    <col min="16054" max="16054" width="11.54296875" style="1" bestFit="1" customWidth="1"/>
    <col min="16055" max="16056" width="11.453125" style="1" bestFit="1" customWidth="1"/>
    <col min="16057" max="16057" width="11.26953125" style="1" bestFit="1" customWidth="1"/>
    <col min="16058" max="16058" width="10.81640625" style="1" customWidth="1"/>
    <col min="16059" max="16060" width="9.26953125" style="1" bestFit="1" customWidth="1"/>
    <col min="16061" max="16061" width="11.54296875" style="1" bestFit="1" customWidth="1"/>
    <col min="16062" max="16062" width="13.1796875" style="1" bestFit="1" customWidth="1"/>
    <col min="16063" max="16063" width="9.453125" style="1" bestFit="1" customWidth="1"/>
    <col min="16064" max="16064" width="10.453125" style="1" bestFit="1" customWidth="1"/>
    <col min="16065" max="16065" width="9.453125" style="1" bestFit="1" customWidth="1"/>
    <col min="16066" max="16066" width="9.26953125" style="1" customWidth="1"/>
    <col min="16067" max="16067" width="10.453125" style="1" bestFit="1" customWidth="1"/>
    <col min="16068" max="16068" width="11.81640625" style="1" bestFit="1" customWidth="1"/>
    <col min="16069" max="16069" width="9.26953125" style="1" bestFit="1" customWidth="1"/>
    <col min="16070" max="16071" width="11.81640625" style="1" bestFit="1" customWidth="1"/>
    <col min="16072" max="16073" width="11.81640625" style="1" customWidth="1"/>
    <col min="16074" max="16074" width="13.453125" style="1" customWidth="1"/>
    <col min="16075" max="16075" width="9.26953125" style="1" bestFit="1" customWidth="1"/>
    <col min="16076" max="16076" width="9.81640625" style="1" bestFit="1" customWidth="1"/>
    <col min="16077" max="16077" width="11.26953125" style="1" bestFit="1" customWidth="1"/>
    <col min="16078" max="16078" width="10.26953125" style="1" bestFit="1" customWidth="1"/>
    <col min="16079" max="16079" width="19.26953125" style="1" customWidth="1"/>
    <col min="16080" max="16080" width="11.26953125" style="1" customWidth="1"/>
    <col min="16081" max="16081" width="10.26953125" style="1" bestFit="1" customWidth="1"/>
    <col min="16082" max="16082" width="11.54296875" style="1" customWidth="1"/>
    <col min="16083" max="16083" width="11.81640625" style="1" customWidth="1"/>
    <col min="16084" max="16084" width="10.26953125" style="1" bestFit="1" customWidth="1"/>
    <col min="16085" max="16085" width="9.26953125" style="1" bestFit="1" customWidth="1"/>
    <col min="16086" max="16086" width="11" style="1" customWidth="1"/>
    <col min="16087" max="16088" width="10.1796875" style="1" customWidth="1"/>
    <col min="16089" max="16089" width="12" style="1" customWidth="1"/>
    <col min="16090" max="16090" width="12.81640625" style="1" customWidth="1"/>
    <col min="16091" max="16091" width="12" style="1" customWidth="1"/>
    <col min="16092" max="16094" width="9.1796875" style="1"/>
    <col min="16095" max="16095" width="18.453125" style="1" customWidth="1"/>
    <col min="16096" max="16104" width="9.1796875" style="1"/>
    <col min="16105" max="16107" width="9.81640625" style="1" customWidth="1"/>
    <col min="16108" max="16111" width="9.1796875" style="1"/>
    <col min="16112" max="16112" width="16.453125" style="1" customWidth="1"/>
    <col min="16113" max="16121" width="9.1796875" style="1"/>
    <col min="16122" max="16122" width="9.7265625" style="1" customWidth="1"/>
    <col min="16123" max="16123" width="9.81640625" style="1" customWidth="1"/>
    <col min="16124" max="16124" width="10" style="1" customWidth="1"/>
    <col min="16125" max="16128" width="9.1796875" style="1"/>
    <col min="16129" max="16129" width="19.453125" style="1" customWidth="1"/>
    <col min="16130" max="16138" width="9.1796875" style="1"/>
    <col min="16139" max="16139" width="10" style="1" customWidth="1"/>
    <col min="16140" max="16140" width="10.54296875" style="1" customWidth="1"/>
    <col min="16141" max="16141" width="11" style="1" customWidth="1"/>
    <col min="16142" max="16384" width="9.1796875" style="1"/>
  </cols>
  <sheetData>
    <row r="1" spans="1:18" ht="15.5" x14ac:dyDescent="0.35">
      <c r="A1" s="3" t="s">
        <v>119</v>
      </c>
      <c r="B1" s="9"/>
      <c r="C1" s="9"/>
      <c r="D1" s="9"/>
      <c r="E1" s="9"/>
      <c r="F1" s="23"/>
      <c r="G1" s="9"/>
      <c r="H1" s="23"/>
      <c r="I1" s="9"/>
      <c r="J1" s="9"/>
      <c r="K1" s="9"/>
      <c r="L1" s="9"/>
      <c r="M1" s="9"/>
      <c r="N1" s="23"/>
      <c r="O1" s="23"/>
      <c r="P1" s="23"/>
      <c r="Q1" s="23"/>
      <c r="R1" s="23"/>
    </row>
    <row r="2" spans="1:18" ht="15.5" x14ac:dyDescent="0.35">
      <c r="A2" s="3"/>
      <c r="B2" s="9"/>
      <c r="C2" s="9"/>
      <c r="D2" s="9"/>
      <c r="E2" s="9"/>
      <c r="F2" s="23"/>
      <c r="G2" s="9"/>
      <c r="H2" s="23"/>
      <c r="I2" s="9"/>
      <c r="J2" s="9"/>
      <c r="K2" s="9"/>
      <c r="L2" s="9"/>
      <c r="M2" s="9"/>
      <c r="N2" s="23"/>
      <c r="O2" s="23"/>
      <c r="P2" s="23"/>
      <c r="Q2" s="23"/>
      <c r="R2" s="23"/>
    </row>
    <row r="3" spans="1:18" ht="15.5" x14ac:dyDescent="0.35">
      <c r="A3" s="26" t="s">
        <v>9</v>
      </c>
      <c r="P3" s="23"/>
      <c r="Q3" s="23"/>
      <c r="R3" s="23"/>
    </row>
    <row r="4" spans="1:18" ht="87.75" customHeight="1" x14ac:dyDescent="0.35">
      <c r="A4" s="31" t="s">
        <v>10</v>
      </c>
      <c r="B4" s="24" t="s">
        <v>11</v>
      </c>
      <c r="C4" s="24" t="s">
        <v>12</v>
      </c>
      <c r="D4" s="24" t="s">
        <v>13</v>
      </c>
      <c r="E4" s="24" t="s">
        <v>14</v>
      </c>
      <c r="F4" s="24" t="s">
        <v>15</v>
      </c>
      <c r="G4" s="24" t="s">
        <v>16</v>
      </c>
      <c r="H4" s="24" t="s">
        <v>17</v>
      </c>
      <c r="I4" s="24" t="s">
        <v>18</v>
      </c>
      <c r="J4" s="24" t="s">
        <v>19</v>
      </c>
      <c r="K4" s="24" t="s">
        <v>20</v>
      </c>
      <c r="L4" s="24" t="s">
        <v>21</v>
      </c>
      <c r="M4" s="24" t="s">
        <v>22</v>
      </c>
      <c r="N4" s="23"/>
      <c r="O4" s="23"/>
      <c r="P4" s="23"/>
      <c r="Q4" s="90"/>
      <c r="R4" s="90"/>
    </row>
    <row r="5" spans="1:18" x14ac:dyDescent="0.35">
      <c r="A5" s="4" t="s">
        <v>23</v>
      </c>
      <c r="B5" s="32">
        <v>11663.98</v>
      </c>
      <c r="C5" s="32">
        <v>1861.329</v>
      </c>
      <c r="D5" s="32">
        <v>895</v>
      </c>
      <c r="E5" s="36">
        <v>27.434182193482346</v>
      </c>
      <c r="F5" s="36">
        <v>4.3779257944554351</v>
      </c>
      <c r="G5" s="36">
        <v>2.1050784606255069</v>
      </c>
      <c r="H5" s="36">
        <v>45.94524429095582</v>
      </c>
      <c r="I5" s="36">
        <v>7.3319069143500366</v>
      </c>
      <c r="J5" s="36">
        <v>3.525468462772182</v>
      </c>
      <c r="K5" s="36">
        <v>38.917280950618945</v>
      </c>
      <c r="L5" s="36">
        <v>6.2103899041780428</v>
      </c>
      <c r="M5" s="36">
        <v>2.9861990890591339</v>
      </c>
      <c r="N5" s="37"/>
      <c r="O5" s="94"/>
      <c r="P5" s="4"/>
      <c r="Q5"/>
      <c r="R5" s="23"/>
    </row>
    <row r="6" spans="1:18" x14ac:dyDescent="0.35">
      <c r="A6" s="4" t="s">
        <v>24</v>
      </c>
      <c r="B6" s="32">
        <v>495</v>
      </c>
      <c r="C6" s="32">
        <v>149.041</v>
      </c>
      <c r="D6" s="32">
        <v>113</v>
      </c>
      <c r="E6" s="36">
        <v>40.284186625650044</v>
      </c>
      <c r="F6" s="36">
        <v>12.129283755300015</v>
      </c>
      <c r="G6" s="36">
        <v>9.1961880579766753</v>
      </c>
      <c r="H6" s="36">
        <v>15.180069666399721</v>
      </c>
      <c r="I6" s="36">
        <v>4.5706116427270311</v>
      </c>
      <c r="J6" s="36">
        <v>3.4653492369760972</v>
      </c>
      <c r="K6" s="36">
        <v>17.552008907201287</v>
      </c>
      <c r="L6" s="36">
        <v>5.2847857768448225</v>
      </c>
      <c r="M6" s="36">
        <v>4.0068222353813043</v>
      </c>
      <c r="N6" s="37"/>
      <c r="O6" s="94"/>
      <c r="P6" s="4"/>
      <c r="Q6"/>
      <c r="R6" s="23"/>
    </row>
    <row r="7" spans="1:18" x14ac:dyDescent="0.35">
      <c r="A7" s="4" t="s">
        <v>25</v>
      </c>
      <c r="B7" s="32">
        <v>8971.4399999999987</v>
      </c>
      <c r="C7" s="32">
        <v>2161.3200000000002</v>
      </c>
      <c r="D7" s="32">
        <v>742</v>
      </c>
      <c r="E7" s="36">
        <v>8.9606388459351081</v>
      </c>
      <c r="F7" s="36">
        <v>2.1587178814656811</v>
      </c>
      <c r="G7" s="36">
        <v>0.741106670019958</v>
      </c>
      <c r="H7" s="36">
        <v>37.595454970549859</v>
      </c>
      <c r="I7" s="36">
        <v>9.0571645953100983</v>
      </c>
      <c r="J7" s="36">
        <v>3.1094035726871043</v>
      </c>
      <c r="K7" s="36">
        <v>14.073058982535265</v>
      </c>
      <c r="L7" s="36">
        <v>3.3903569371397597</v>
      </c>
      <c r="M7" s="36">
        <v>1.1639390961808993</v>
      </c>
      <c r="N7" s="37"/>
      <c r="O7" s="94"/>
      <c r="P7" s="4"/>
      <c r="Q7"/>
      <c r="R7" s="23"/>
    </row>
    <row r="8" spans="1:18" x14ac:dyDescent="0.35">
      <c r="A8" s="4" t="s">
        <v>26</v>
      </c>
      <c r="B8" s="32">
        <v>4585.8869999999997</v>
      </c>
      <c r="C8" s="91" t="s">
        <v>27</v>
      </c>
      <c r="D8" s="32">
        <v>187</v>
      </c>
      <c r="E8" s="36">
        <v>42.355948358828194</v>
      </c>
      <c r="F8" s="36">
        <v>0</v>
      </c>
      <c r="G8" s="36">
        <v>1.7271603820811268</v>
      </c>
      <c r="H8" s="36">
        <v>33.708055948313408</v>
      </c>
      <c r="I8" s="36">
        <v>0</v>
      </c>
      <c r="J8" s="36">
        <v>1.3745228485426282</v>
      </c>
      <c r="K8" s="36">
        <v>34.722681147678756</v>
      </c>
      <c r="L8" s="36">
        <v>0</v>
      </c>
      <c r="M8" s="36">
        <v>1.4158965047799756</v>
      </c>
      <c r="N8" s="37"/>
      <c r="O8" s="94"/>
      <c r="P8" s="4"/>
      <c r="Q8"/>
      <c r="R8" s="23"/>
    </row>
    <row r="9" spans="1:18" x14ac:dyDescent="0.35">
      <c r="A9" s="4" t="s">
        <v>28</v>
      </c>
      <c r="B9" s="32">
        <v>8003.84</v>
      </c>
      <c r="C9" s="32">
        <v>856.38200000000006</v>
      </c>
      <c r="D9" s="32">
        <v>700</v>
      </c>
      <c r="E9" s="36">
        <v>16.495226098755701</v>
      </c>
      <c r="F9" s="36">
        <v>1.7649296733698583</v>
      </c>
      <c r="G9" s="36">
        <v>1.44263981652919</v>
      </c>
      <c r="H9" s="36">
        <v>43.628666316198576</v>
      </c>
      <c r="I9" s="36">
        <v>4.6681098719113283</v>
      </c>
      <c r="J9" s="36">
        <v>3.8156767778140241</v>
      </c>
      <c r="K9" s="36">
        <v>24.512263880224388</v>
      </c>
      <c r="L9" s="36">
        <v>2.6227237883658745</v>
      </c>
      <c r="M9" s="36">
        <v>2.1437940683668177</v>
      </c>
      <c r="N9" s="37"/>
      <c r="O9" s="94"/>
      <c r="P9" s="4"/>
      <c r="Q9"/>
      <c r="R9" s="23"/>
    </row>
    <row r="10" spans="1:18" x14ac:dyDescent="0.35">
      <c r="A10" s="4" t="s">
        <v>29</v>
      </c>
      <c r="B10" s="32">
        <v>3308.2330000000002</v>
      </c>
      <c r="C10" s="32">
        <v>232.80199999999999</v>
      </c>
      <c r="D10" s="32">
        <v>263</v>
      </c>
      <c r="E10" s="36">
        <v>27.692856951522497</v>
      </c>
      <c r="F10" s="36">
        <v>1.9487601036651108</v>
      </c>
      <c r="G10" s="36">
        <v>2.2015442619218226</v>
      </c>
      <c r="H10" s="36">
        <v>41.704890305332178</v>
      </c>
      <c r="I10" s="36">
        <v>2.9347938530514446</v>
      </c>
      <c r="J10" s="36">
        <v>3.3154817542483741</v>
      </c>
      <c r="K10" s="36">
        <v>40.262062250889954</v>
      </c>
      <c r="L10" s="36">
        <v>2.8332613259500405</v>
      </c>
      <c r="M10" s="36">
        <v>3.2007788967657529</v>
      </c>
      <c r="N10" s="37"/>
      <c r="O10" s="94"/>
      <c r="P10" s="5"/>
      <c r="Q10"/>
      <c r="R10" s="23"/>
    </row>
    <row r="11" spans="1:18" x14ac:dyDescent="0.35">
      <c r="A11" s="4" t="s">
        <v>30</v>
      </c>
      <c r="B11" s="32">
        <v>2835.12</v>
      </c>
      <c r="C11" s="32">
        <v>663.32499999999993</v>
      </c>
      <c r="D11" s="32">
        <v>378</v>
      </c>
      <c r="E11" s="36">
        <v>18.786328637502152</v>
      </c>
      <c r="F11" s="36">
        <v>4.3953841260585493</v>
      </c>
      <c r="G11" s="36">
        <v>2.5047377976860994</v>
      </c>
      <c r="H11" s="36">
        <v>52.345650565198312</v>
      </c>
      <c r="I11" s="36">
        <v>12.247163668966452</v>
      </c>
      <c r="J11" s="36">
        <v>6.9791246626756411</v>
      </c>
      <c r="K11" s="36">
        <v>33.445166404779094</v>
      </c>
      <c r="L11" s="36">
        <v>7.8250708983923403</v>
      </c>
      <c r="M11" s="36">
        <v>4.4591667728373041</v>
      </c>
      <c r="N11" s="37"/>
      <c r="O11" s="94"/>
      <c r="P11" s="4"/>
      <c r="Q11"/>
      <c r="R11" s="23"/>
    </row>
    <row r="12" spans="1:18" x14ac:dyDescent="0.35">
      <c r="A12" s="4" t="s">
        <v>31</v>
      </c>
      <c r="B12" s="32">
        <v>8230.77</v>
      </c>
      <c r="C12" s="32">
        <v>2100.8629999999998</v>
      </c>
      <c r="D12" s="32">
        <v>677</v>
      </c>
      <c r="E12" s="36">
        <v>18.488060705247918</v>
      </c>
      <c r="F12" s="36">
        <v>4.7189853048267967</v>
      </c>
      <c r="G12" s="36">
        <v>1.5206860472899666</v>
      </c>
      <c r="H12" s="36">
        <v>36.671588130423856</v>
      </c>
      <c r="I12" s="36">
        <v>9.3602400084617461</v>
      </c>
      <c r="J12" s="36">
        <v>3.0163235231086469</v>
      </c>
      <c r="K12" s="36">
        <v>27.151452334855939</v>
      </c>
      <c r="L12" s="36">
        <v>6.9302728185288185</v>
      </c>
      <c r="M12" s="36">
        <v>2.2332701837978064</v>
      </c>
      <c r="N12" s="37"/>
      <c r="O12" s="94"/>
      <c r="P12" s="5"/>
      <c r="Q12"/>
      <c r="R12" s="23"/>
    </row>
    <row r="13" spans="1:18" x14ac:dyDescent="0.35">
      <c r="A13" s="25" t="s">
        <v>32</v>
      </c>
      <c r="B13" s="33">
        <v>48094.270000000004</v>
      </c>
      <c r="C13" s="33">
        <v>8025.0619999999999</v>
      </c>
      <c r="D13" s="33">
        <v>3955</v>
      </c>
      <c r="E13" s="34">
        <v>17.5033589708633</v>
      </c>
      <c r="F13" s="34">
        <v>2.9206294419155165</v>
      </c>
      <c r="G13" s="34">
        <v>1.4393769721375194</v>
      </c>
      <c r="H13" s="34">
        <v>39.993932605056955</v>
      </c>
      <c r="I13" s="34">
        <v>6.6734309259586135</v>
      </c>
      <c r="J13" s="34">
        <v>3.2888741933914423</v>
      </c>
      <c r="K13" s="34">
        <v>25.391893487903388</v>
      </c>
      <c r="L13" s="34">
        <v>4.2369188582719088</v>
      </c>
      <c r="M13" s="34">
        <v>2.0880853112992024</v>
      </c>
      <c r="N13" s="37"/>
      <c r="O13" s="94"/>
      <c r="P13" s="4"/>
      <c r="Q13"/>
      <c r="R13" s="23"/>
    </row>
    <row r="14" spans="1:18" x14ac:dyDescent="0.35">
      <c r="A14" s="4" t="s">
        <v>33</v>
      </c>
      <c r="B14" s="32">
        <v>9395.2639999999992</v>
      </c>
      <c r="C14" s="32">
        <v>1709.3230000000001</v>
      </c>
      <c r="D14" s="32">
        <v>520</v>
      </c>
      <c r="E14" s="36">
        <v>25.666403498946874</v>
      </c>
      <c r="F14" s="36">
        <v>4.6696052211018619</v>
      </c>
      <c r="G14" s="36">
        <v>1.4205593179129798</v>
      </c>
      <c r="H14" s="36">
        <v>40.871298349305754</v>
      </c>
      <c r="I14" s="36">
        <v>7.4359007163960893</v>
      </c>
      <c r="J14" s="36">
        <v>2.2621051565596235</v>
      </c>
      <c r="K14" s="36">
        <v>34.875446742104891</v>
      </c>
      <c r="L14" s="36">
        <v>6.3450482340416379</v>
      </c>
      <c r="M14" s="36">
        <v>1.9302525512741893</v>
      </c>
      <c r="N14" s="37"/>
      <c r="O14" s="94"/>
      <c r="P14" s="4"/>
      <c r="Q14"/>
      <c r="R14" s="23"/>
    </row>
    <row r="15" spans="1:18" x14ac:dyDescent="0.35">
      <c r="A15" s="4" t="s">
        <v>34</v>
      </c>
      <c r="B15" s="32">
        <v>4039.27</v>
      </c>
      <c r="C15" s="32">
        <v>1015.962</v>
      </c>
      <c r="D15" s="32">
        <v>96</v>
      </c>
      <c r="E15" s="36">
        <v>47.349918177683378</v>
      </c>
      <c r="F15" s="36">
        <v>11.909507800081588</v>
      </c>
      <c r="G15" s="36">
        <v>1.1253499134887255</v>
      </c>
      <c r="H15" s="36">
        <v>47.72168466158395</v>
      </c>
      <c r="I15" s="36">
        <v>12.003014948778407</v>
      </c>
      <c r="J15" s="36">
        <v>1.1341855650927171</v>
      </c>
      <c r="K15" s="36">
        <v>61.878821209888308</v>
      </c>
      <c r="L15" s="36">
        <v>15.563834790454846</v>
      </c>
      <c r="M15" s="36">
        <v>1.4706535676370427</v>
      </c>
      <c r="N15" s="37"/>
      <c r="O15" s="94"/>
      <c r="P15" s="4"/>
      <c r="Q15"/>
      <c r="R15" s="23"/>
    </row>
    <row r="16" spans="1:18" x14ac:dyDescent="0.35">
      <c r="A16" s="4" t="s">
        <v>35</v>
      </c>
      <c r="B16" s="32">
        <v>5121.6910000000007</v>
      </c>
      <c r="C16" s="32">
        <v>1427.47</v>
      </c>
      <c r="D16" s="32">
        <v>190</v>
      </c>
      <c r="E16" s="36">
        <v>34.541930984807919</v>
      </c>
      <c r="F16" s="36">
        <v>9.6272051990023915</v>
      </c>
      <c r="G16" s="36">
        <v>1.2814062556904555</v>
      </c>
      <c r="H16" s="36">
        <v>54.479212985079471</v>
      </c>
      <c r="I16" s="36">
        <v>15.183938695210506</v>
      </c>
      <c r="J16" s="36">
        <v>2.0210220544669912</v>
      </c>
      <c r="K16" s="36">
        <v>48.558709144037124</v>
      </c>
      <c r="L16" s="36">
        <v>13.533831022183623</v>
      </c>
      <c r="M16" s="36">
        <v>1.8013883964040496</v>
      </c>
      <c r="N16" s="37"/>
      <c r="O16" s="94"/>
      <c r="P16" s="4"/>
      <c r="Q16"/>
      <c r="R16" s="23"/>
    </row>
    <row r="17" spans="1:19" x14ac:dyDescent="0.35">
      <c r="A17" s="4" t="s">
        <v>36</v>
      </c>
      <c r="B17" s="32">
        <v>7560.4589999999998</v>
      </c>
      <c r="C17" s="32">
        <v>1472.203</v>
      </c>
      <c r="D17" s="32">
        <v>487</v>
      </c>
      <c r="E17" s="36">
        <v>13.229739909654763</v>
      </c>
      <c r="F17" s="36">
        <v>2.576148192089061</v>
      </c>
      <c r="G17" s="36">
        <v>0.85218150591146236</v>
      </c>
      <c r="H17" s="36">
        <v>43.87523599134984</v>
      </c>
      <c r="I17" s="36">
        <v>8.5435625075373345</v>
      </c>
      <c r="J17" s="36">
        <v>2.8261828981266048</v>
      </c>
      <c r="K17" s="36">
        <v>19.203306730578976</v>
      </c>
      <c r="L17" s="36">
        <v>3.7393451612763937</v>
      </c>
      <c r="M17" s="36">
        <v>1.2369633084171163</v>
      </c>
      <c r="N17" s="37"/>
      <c r="O17" s="94"/>
      <c r="P17" s="4"/>
      <c r="Q17"/>
      <c r="R17" s="23"/>
    </row>
    <row r="18" spans="1:19" x14ac:dyDescent="0.35">
      <c r="A18" s="25" t="s">
        <v>37</v>
      </c>
      <c r="B18" s="33">
        <v>26116.683999999997</v>
      </c>
      <c r="C18" s="33">
        <v>5624.9580000000005</v>
      </c>
      <c r="D18" s="33">
        <v>1293</v>
      </c>
      <c r="E18" s="34">
        <v>22.300815918997795</v>
      </c>
      <c r="F18" s="34">
        <v>4.8031041348930064</v>
      </c>
      <c r="G18" s="34">
        <v>1.1040817809513701</v>
      </c>
      <c r="H18" s="34">
        <v>44.963206758581485</v>
      </c>
      <c r="I18" s="34">
        <v>9.6840835368815235</v>
      </c>
      <c r="J18" s="34">
        <v>2.2260646236270221</v>
      </c>
      <c r="K18" s="34">
        <v>31.320519391805881</v>
      </c>
      <c r="L18" s="34">
        <v>6.7457494265770368</v>
      </c>
      <c r="M18" s="34">
        <v>1.5506345129268713</v>
      </c>
      <c r="N18" s="37"/>
      <c r="O18" s="94"/>
      <c r="P18" s="4"/>
      <c r="Q18"/>
    </row>
    <row r="19" spans="1:19" x14ac:dyDescent="0.35">
      <c r="A19" s="4" t="s">
        <v>38</v>
      </c>
      <c r="B19" s="32">
        <v>5482.66</v>
      </c>
      <c r="C19" s="32">
        <v>1689.337</v>
      </c>
      <c r="D19" s="32">
        <v>368</v>
      </c>
      <c r="E19" s="36">
        <v>43.185138917004245</v>
      </c>
      <c r="F19" s="36">
        <v>13.306360967602442</v>
      </c>
      <c r="G19" s="36">
        <v>2.8986169343817716</v>
      </c>
      <c r="H19" s="36">
        <v>50.617752132567759</v>
      </c>
      <c r="I19" s="36">
        <v>15.596524594699584</v>
      </c>
      <c r="J19" s="36">
        <v>3.397499167335734</v>
      </c>
      <c r="K19" s="36">
        <v>60.004903130342278</v>
      </c>
      <c r="L19" s="36">
        <v>18.488927462126604</v>
      </c>
      <c r="M19" s="36">
        <v>4.027571352585416</v>
      </c>
      <c r="N19" s="37"/>
      <c r="O19" s="94"/>
      <c r="P19" s="4"/>
      <c r="Q19"/>
      <c r="R19" s="23"/>
    </row>
    <row r="20" spans="1:19" x14ac:dyDescent="0.35">
      <c r="A20" s="4" t="s">
        <v>39</v>
      </c>
      <c r="B20" s="32">
        <v>2236.44</v>
      </c>
      <c r="C20" s="32">
        <v>760.96</v>
      </c>
      <c r="D20" s="32">
        <v>37</v>
      </c>
      <c r="E20" s="36">
        <v>77.325533150775868</v>
      </c>
      <c r="F20" s="36">
        <v>26.310403009432139</v>
      </c>
      <c r="G20" s="36">
        <v>1.2792852598677842</v>
      </c>
      <c r="H20" s="36">
        <v>50.139478476695551</v>
      </c>
      <c r="I20" s="36">
        <v>17.060210665891439</v>
      </c>
      <c r="J20" s="36">
        <v>0.82951507916051181</v>
      </c>
      <c r="K20" s="36">
        <v>102.76765569499267</v>
      </c>
      <c r="L20" s="36">
        <v>34.967213642065794</v>
      </c>
      <c r="M20" s="36">
        <v>1.7002035649133125</v>
      </c>
      <c r="N20" s="37"/>
      <c r="O20" s="94"/>
      <c r="P20" s="5"/>
      <c r="Q20"/>
      <c r="R20" s="23"/>
    </row>
    <row r="21" spans="1:19" x14ac:dyDescent="0.35">
      <c r="A21" s="4" t="s">
        <v>40</v>
      </c>
      <c r="B21" s="32">
        <v>8507.06</v>
      </c>
      <c r="C21" s="32">
        <v>1635.0360000000001</v>
      </c>
      <c r="D21" s="32">
        <v>500</v>
      </c>
      <c r="E21" s="36">
        <v>15.207727838115263</v>
      </c>
      <c r="F21" s="36">
        <v>2.9228878711941171</v>
      </c>
      <c r="G21" s="36">
        <v>0.89382982123761112</v>
      </c>
      <c r="H21" s="36">
        <v>62.228879819302698</v>
      </c>
      <c r="I21" s="36">
        <v>11.960237584339765</v>
      </c>
      <c r="J21" s="36">
        <v>3.6574844787331173</v>
      </c>
      <c r="K21" s="36">
        <v>23.162505050681066</v>
      </c>
      <c r="L21" s="36">
        <v>4.4517764783656597</v>
      </c>
      <c r="M21" s="36">
        <v>1.3613695595588291</v>
      </c>
      <c r="N21" s="37"/>
      <c r="O21" s="94"/>
      <c r="P21" s="4"/>
      <c r="Q21"/>
      <c r="R21" s="23"/>
    </row>
    <row r="22" spans="1:19" x14ac:dyDescent="0.35">
      <c r="A22" s="4" t="s">
        <v>41</v>
      </c>
      <c r="B22" s="32">
        <v>9192.98</v>
      </c>
      <c r="C22" s="32">
        <v>2035.28</v>
      </c>
      <c r="D22" s="32">
        <v>315</v>
      </c>
      <c r="E22" s="36">
        <v>23.628324338717761</v>
      </c>
      <c r="F22" s="36">
        <v>5.2311933627730607</v>
      </c>
      <c r="G22" s="36">
        <v>0.8096310626908898</v>
      </c>
      <c r="H22" s="36">
        <v>47.045733142561858</v>
      </c>
      <c r="I22" s="36">
        <v>10.41569107627704</v>
      </c>
      <c r="J22" s="36">
        <v>1.6120350462969557</v>
      </c>
      <c r="K22" s="36">
        <v>36.963583573545549</v>
      </c>
      <c r="L22" s="36">
        <v>8.1835533608868705</v>
      </c>
      <c r="M22" s="36">
        <v>1.2665674053100135</v>
      </c>
      <c r="N22" s="37"/>
      <c r="O22" s="94"/>
      <c r="P22" s="4"/>
      <c r="Q22"/>
      <c r="R22" s="23"/>
    </row>
    <row r="23" spans="1:19" x14ac:dyDescent="0.35">
      <c r="A23" s="4" t="s">
        <v>42</v>
      </c>
      <c r="B23" s="32">
        <v>4110</v>
      </c>
      <c r="C23" s="32">
        <v>1309.8409999999999</v>
      </c>
      <c r="D23" s="32">
        <v>66</v>
      </c>
      <c r="E23" s="36">
        <v>77.077000110645812</v>
      </c>
      <c r="F23" s="36">
        <v>24.5641398788147</v>
      </c>
      <c r="G23" s="36">
        <v>1.2377328484921226</v>
      </c>
      <c r="H23" s="36">
        <v>40.80169675493979</v>
      </c>
      <c r="I23" s="36">
        <v>13.003341917077153</v>
      </c>
      <c r="J23" s="36">
        <v>0.65520972891144202</v>
      </c>
      <c r="K23" s="36">
        <v>106.22680327106185</v>
      </c>
      <c r="L23" s="36">
        <v>33.854068667486843</v>
      </c>
      <c r="M23" s="36">
        <v>1.705831877345519</v>
      </c>
      <c r="N23" s="37"/>
      <c r="O23" s="94"/>
      <c r="P23" s="4"/>
      <c r="Q23"/>
      <c r="R23" s="23"/>
    </row>
    <row r="24" spans="1:19" x14ac:dyDescent="0.35">
      <c r="A24" s="4" t="s">
        <v>43</v>
      </c>
      <c r="B24" s="32">
        <v>7513.37</v>
      </c>
      <c r="C24" s="32">
        <v>1994.4419999999998</v>
      </c>
      <c r="D24" s="32">
        <v>295</v>
      </c>
      <c r="E24" s="36">
        <v>40.86533650101601</v>
      </c>
      <c r="F24" s="36">
        <v>10.847801114780632</v>
      </c>
      <c r="G24" s="36">
        <v>1.6045095965990923</v>
      </c>
      <c r="H24" s="36">
        <v>49.359874424362161</v>
      </c>
      <c r="I24" s="36">
        <v>13.102696481961317</v>
      </c>
      <c r="J24" s="36">
        <v>1.9380335262587682</v>
      </c>
      <c r="K24" s="36">
        <v>55.361300723868808</v>
      </c>
      <c r="L24" s="36">
        <v>14.695789417839709</v>
      </c>
      <c r="M24" s="36">
        <v>2.1736695668576549</v>
      </c>
      <c r="N24" s="37"/>
      <c r="O24" s="94"/>
      <c r="P24" s="4"/>
      <c r="Q24"/>
      <c r="R24" s="23"/>
    </row>
    <row r="25" spans="1:19" x14ac:dyDescent="0.35">
      <c r="A25" s="4" t="s">
        <v>44</v>
      </c>
      <c r="B25" s="32">
        <v>13310.05</v>
      </c>
      <c r="C25" s="32">
        <v>3825.1720000000005</v>
      </c>
      <c r="D25" s="32">
        <v>732</v>
      </c>
      <c r="E25" s="36">
        <v>27.744536108304587</v>
      </c>
      <c r="F25" s="36">
        <v>7.9734954169575394</v>
      </c>
      <c r="G25" s="36">
        <v>1.5258395296245286</v>
      </c>
      <c r="H25" s="36">
        <v>51.524345719334342</v>
      </c>
      <c r="I25" s="36">
        <v>14.807569059764432</v>
      </c>
      <c r="J25" s="36">
        <v>2.8336348147867767</v>
      </c>
      <c r="K25" s="36">
        <v>38.322825547724982</v>
      </c>
      <c r="L25" s="36">
        <v>11.013587420486196</v>
      </c>
      <c r="M25" s="36">
        <v>2.1076035252260277</v>
      </c>
      <c r="N25" s="37"/>
      <c r="O25" s="94"/>
      <c r="P25" s="4"/>
      <c r="Q25" s="89"/>
      <c r="R25" s="49"/>
      <c r="S25" s="89"/>
    </row>
    <row r="26" spans="1:19" x14ac:dyDescent="0.35">
      <c r="A26" s="4" t="s">
        <v>45</v>
      </c>
      <c r="B26" s="32">
        <v>6036.83</v>
      </c>
      <c r="C26" s="32">
        <v>3293.3690000000006</v>
      </c>
      <c r="D26" s="91" t="s">
        <v>27</v>
      </c>
      <c r="E26" s="36">
        <v>38.440055194265604</v>
      </c>
      <c r="F26" s="36">
        <v>20.970821794730568</v>
      </c>
      <c r="G26" s="36">
        <v>0</v>
      </c>
      <c r="H26" s="36">
        <v>25.049655691355316</v>
      </c>
      <c r="I26" s="36">
        <v>13.665741707913456</v>
      </c>
      <c r="J26" s="36">
        <v>0</v>
      </c>
      <c r="K26" s="36">
        <v>54.302152267990515</v>
      </c>
      <c r="L26" s="36">
        <v>29.624326825946675</v>
      </c>
      <c r="M26" s="36">
        <v>0</v>
      </c>
      <c r="N26" s="37"/>
      <c r="O26" s="94"/>
      <c r="P26" s="4"/>
      <c r="Q26" s="23"/>
      <c r="R26" s="23"/>
    </row>
    <row r="27" spans="1:19" x14ac:dyDescent="0.35">
      <c r="A27" s="25" t="s">
        <v>46</v>
      </c>
      <c r="B27" s="33">
        <v>56389.39</v>
      </c>
      <c r="C27" s="33">
        <v>16543.436999999998</v>
      </c>
      <c r="D27" s="33">
        <v>2313</v>
      </c>
      <c r="E27" s="34">
        <v>28.503999019358819</v>
      </c>
      <c r="F27" s="34">
        <v>8.3624616621109809</v>
      </c>
      <c r="G27" s="34">
        <v>1.1691871419743491</v>
      </c>
      <c r="H27" s="34">
        <v>45.57463281416689</v>
      </c>
      <c r="I27" s="34">
        <v>13.370619309045592</v>
      </c>
      <c r="J27" s="34">
        <v>1.8693964538216854</v>
      </c>
      <c r="K27" s="34">
        <v>41.401773944603107</v>
      </c>
      <c r="L27" s="34">
        <v>12.146392059583954</v>
      </c>
      <c r="M27" s="34">
        <v>1.6982326486217885</v>
      </c>
      <c r="N27" s="37"/>
      <c r="O27" s="94"/>
      <c r="P27" s="4"/>
      <c r="Q27" s="23"/>
      <c r="R27" s="23"/>
    </row>
    <row r="28" spans="1:19" x14ac:dyDescent="0.35">
      <c r="A28" s="25" t="s">
        <v>47</v>
      </c>
      <c r="B28" s="33">
        <v>130600.344</v>
      </c>
      <c r="C28" s="33">
        <v>30193.456999999999</v>
      </c>
      <c r="D28" s="33">
        <v>7561</v>
      </c>
      <c r="E28" s="34">
        <v>22.146450735384018</v>
      </c>
      <c r="F28" s="34">
        <v>5.1200317510759055</v>
      </c>
      <c r="G28" s="34">
        <v>1.2821506351486986</v>
      </c>
      <c r="H28" s="34">
        <v>43.235375195154056</v>
      </c>
      <c r="I28" s="34">
        <v>9.9955742982863125</v>
      </c>
      <c r="J28" s="34">
        <v>2.5030766523138714</v>
      </c>
      <c r="K28" s="34">
        <v>31.932123340508916</v>
      </c>
      <c r="L28" s="34">
        <v>7.3823786635688506</v>
      </c>
      <c r="M28" s="34">
        <v>1.8486841395883911</v>
      </c>
      <c r="N28" s="37"/>
      <c r="O28" s="94"/>
      <c r="P28" s="95"/>
      <c r="Q28" s="23"/>
      <c r="R28" s="23"/>
    </row>
    <row r="29" spans="1:19" x14ac:dyDescent="0.35">
      <c r="C29" s="84"/>
    </row>
    <row r="30" spans="1:19" ht="15.5" x14ac:dyDescent="0.35">
      <c r="A30" s="3" t="s">
        <v>113</v>
      </c>
      <c r="B30" s="84"/>
      <c r="H30" s="93"/>
    </row>
    <row r="31" spans="1:19" ht="15.5" x14ac:dyDescent="0.35">
      <c r="A31" s="26" t="s">
        <v>48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</row>
    <row r="32" spans="1:19" ht="92" x14ac:dyDescent="0.35">
      <c r="A32" s="31" t="s">
        <v>49</v>
      </c>
      <c r="B32" s="24" t="s">
        <v>11</v>
      </c>
      <c r="C32" s="24" t="s">
        <v>12</v>
      </c>
      <c r="D32" s="24" t="s">
        <v>13</v>
      </c>
      <c r="E32" s="24" t="s">
        <v>50</v>
      </c>
      <c r="F32" s="24" t="s">
        <v>51</v>
      </c>
      <c r="G32" s="24" t="s">
        <v>52</v>
      </c>
      <c r="H32" s="24" t="s">
        <v>53</v>
      </c>
      <c r="I32" s="24" t="s">
        <v>54</v>
      </c>
      <c r="J32" s="24" t="s">
        <v>55</v>
      </c>
      <c r="K32" s="24" t="s">
        <v>56</v>
      </c>
      <c r="L32" s="24" t="s">
        <v>57</v>
      </c>
      <c r="M32" s="24" t="s">
        <v>58</v>
      </c>
      <c r="O32"/>
      <c r="P32"/>
      <c r="Q32"/>
      <c r="R32"/>
    </row>
    <row r="33" spans="1:18" x14ac:dyDescent="0.35">
      <c r="A33" s="4" t="s">
        <v>23</v>
      </c>
      <c r="B33" s="27">
        <v>8.931048451143436</v>
      </c>
      <c r="C33" s="27">
        <v>6.1646766715053527</v>
      </c>
      <c r="D33" s="27">
        <v>11.83705859013358</v>
      </c>
      <c r="E33" s="86">
        <v>123.87620265332164</v>
      </c>
      <c r="F33" s="86">
        <v>85.505832918623469</v>
      </c>
      <c r="G33" s="86">
        <v>164.18339646818239</v>
      </c>
      <c r="H33" s="86">
        <v>106.26771268566554</v>
      </c>
      <c r="I33" s="86">
        <v>73.351532343739905</v>
      </c>
      <c r="J33" s="86">
        <v>140.84540557370468</v>
      </c>
      <c r="K33" s="86">
        <v>121.87501762918689</v>
      </c>
      <c r="L33" s="86">
        <v>84.124510367174324</v>
      </c>
      <c r="M33" s="86">
        <v>161.53106012604241</v>
      </c>
      <c r="O33"/>
      <c r="P33"/>
      <c r="Q33"/>
      <c r="R33"/>
    </row>
    <row r="34" spans="1:18" x14ac:dyDescent="0.35">
      <c r="A34" s="4" t="s">
        <v>24</v>
      </c>
      <c r="B34" s="27">
        <v>0.37901890978173841</v>
      </c>
      <c r="C34" s="27">
        <v>0.49362019062606838</v>
      </c>
      <c r="D34" s="27">
        <v>1.4945113080280386</v>
      </c>
      <c r="E34" s="86">
        <v>181.89906412988717</v>
      </c>
      <c r="F34" s="86">
        <v>236.89860424696022</v>
      </c>
      <c r="G34" s="86">
        <v>717.24708516095211</v>
      </c>
      <c r="H34" s="86">
        <v>35.110299373789509</v>
      </c>
      <c r="I34" s="86">
        <v>45.726353547395846</v>
      </c>
      <c r="J34" s="86">
        <v>138.44359235953442</v>
      </c>
      <c r="K34" s="86">
        <v>54.966620039748207</v>
      </c>
      <c r="L34" s="86">
        <v>71.586490177273134</v>
      </c>
      <c r="M34" s="86">
        <v>216.73914702775681</v>
      </c>
      <c r="O34"/>
      <c r="P34"/>
      <c r="Q34"/>
      <c r="R34"/>
    </row>
    <row r="35" spans="1:18" x14ac:dyDescent="0.35">
      <c r="A35" s="4" t="s">
        <v>25</v>
      </c>
      <c r="B35" s="27">
        <v>6.8693846625702601</v>
      </c>
      <c r="C35" s="27">
        <v>7.1582396146290899</v>
      </c>
      <c r="D35" s="27">
        <v>9.813516730591191</v>
      </c>
      <c r="E35" s="86">
        <v>40.460834799223335</v>
      </c>
      <c r="F35" s="86">
        <v>42.162197158485505</v>
      </c>
      <c r="G35" s="86">
        <v>57.801840883852741</v>
      </c>
      <c r="H35" s="86">
        <v>86.955311017547658</v>
      </c>
      <c r="I35" s="86">
        <v>90.611748009945771</v>
      </c>
      <c r="J35" s="86">
        <v>124.22326618774291</v>
      </c>
      <c r="K35" s="86">
        <v>44.0717920085266</v>
      </c>
      <c r="L35" s="86">
        <v>45.924993713350993</v>
      </c>
      <c r="M35" s="86">
        <v>62.960409042079512</v>
      </c>
      <c r="O35"/>
      <c r="P35"/>
      <c r="Q35"/>
      <c r="R35"/>
    </row>
    <row r="36" spans="1:18" x14ac:dyDescent="0.35">
      <c r="A36" s="4" t="s">
        <v>26</v>
      </c>
      <c r="B36" s="27">
        <v>3.5113896790348424</v>
      </c>
      <c r="C36" s="92">
        <v>0</v>
      </c>
      <c r="D36" s="27">
        <v>2.4732178283295858</v>
      </c>
      <c r="E36" s="86">
        <v>191.25388923451686</v>
      </c>
      <c r="F36" s="86">
        <v>0</v>
      </c>
      <c r="G36" s="86">
        <v>134.70807054436455</v>
      </c>
      <c r="H36" s="86">
        <v>77.964064833862025</v>
      </c>
      <c r="I36" s="86">
        <v>0</v>
      </c>
      <c r="J36" s="86">
        <v>54.913334246955813</v>
      </c>
      <c r="K36" s="86">
        <v>108.73902990231079</v>
      </c>
      <c r="L36" s="86">
        <v>0</v>
      </c>
      <c r="M36" s="86">
        <v>76.589422414540991</v>
      </c>
      <c r="O36"/>
      <c r="P36"/>
      <c r="Q36"/>
      <c r="R36"/>
    </row>
    <row r="37" spans="1:18" x14ac:dyDescent="0.35">
      <c r="A37" s="4" t="s">
        <v>28</v>
      </c>
      <c r="B37" s="27">
        <v>6.1284984057928673</v>
      </c>
      <c r="C37" s="27">
        <v>2.8363164906886951</v>
      </c>
      <c r="D37" s="27">
        <v>9.2580346515011236</v>
      </c>
      <c r="E37" s="86">
        <v>74.482481621313738</v>
      </c>
      <c r="F37" s="86">
        <v>34.471068914738318</v>
      </c>
      <c r="G37" s="86">
        <v>112.51718612313275</v>
      </c>
      <c r="H37" s="86">
        <v>100.90965122719371</v>
      </c>
      <c r="I37" s="86">
        <v>46.701767528371541</v>
      </c>
      <c r="J37" s="86">
        <v>152.43946981355009</v>
      </c>
      <c r="K37" s="86">
        <v>76.763651508035693</v>
      </c>
      <c r="L37" s="86">
        <v>35.526811992301347</v>
      </c>
      <c r="M37" s="86">
        <v>115.96324231158994</v>
      </c>
      <c r="O37"/>
      <c r="P37"/>
      <c r="Q37"/>
      <c r="R37"/>
    </row>
    <row r="38" spans="1:18" x14ac:dyDescent="0.35">
      <c r="A38" s="4" t="s">
        <v>29</v>
      </c>
      <c r="B38" s="27">
        <v>2.5330966968969091</v>
      </c>
      <c r="C38" s="27">
        <v>0.77103459865493373</v>
      </c>
      <c r="D38" s="27">
        <v>3.4783758762068508</v>
      </c>
      <c r="E38" s="86">
        <v>125.04422167872175</v>
      </c>
      <c r="F38" s="86">
        <v>38.061484740902344</v>
      </c>
      <c r="G38" s="86">
        <v>171.70714591320205</v>
      </c>
      <c r="H38" s="86">
        <v>96.460109614144358</v>
      </c>
      <c r="I38" s="86">
        <v>29.360932803576873</v>
      </c>
      <c r="J38" s="86">
        <v>132.45626142465539</v>
      </c>
      <c r="K38" s="86">
        <v>126.08639213106672</v>
      </c>
      <c r="L38" s="86">
        <v>38.378704954973983</v>
      </c>
      <c r="M38" s="86">
        <v>173.13822454702324</v>
      </c>
      <c r="O38"/>
      <c r="P38"/>
      <c r="Q38"/>
      <c r="R38"/>
    </row>
    <row r="39" spans="1:18" x14ac:dyDescent="0.35">
      <c r="A39" s="4" t="s">
        <v>30</v>
      </c>
      <c r="B39" s="27">
        <v>2.1708365484856609</v>
      </c>
      <c r="C39" s="27">
        <v>2.1969163716496589</v>
      </c>
      <c r="D39" s="27">
        <v>4.9993387118106076</v>
      </c>
      <c r="E39" s="86">
        <v>84.827717370922542</v>
      </c>
      <c r="F39" s="86">
        <v>85.846813843193814</v>
      </c>
      <c r="G39" s="86">
        <v>195.35440914831429</v>
      </c>
      <c r="H39" s="86">
        <v>121.07134569533089</v>
      </c>
      <c r="I39" s="86">
        <v>122.5258629818415</v>
      </c>
      <c r="J39" s="86">
        <v>278.82185134938084</v>
      </c>
      <c r="K39" s="86">
        <v>104.73831022176574</v>
      </c>
      <c r="L39" s="86">
        <v>105.99660698804469</v>
      </c>
      <c r="M39" s="86">
        <v>241.20760693225486</v>
      </c>
      <c r="O39"/>
      <c r="P39"/>
      <c r="Q39"/>
      <c r="R39"/>
    </row>
    <row r="40" spans="1:18" x14ac:dyDescent="0.35">
      <c r="A40" s="4" t="s">
        <v>31</v>
      </c>
      <c r="B40" s="27">
        <v>6.302257519321695</v>
      </c>
      <c r="C40" s="27">
        <v>6.9580074914906227</v>
      </c>
      <c r="D40" s="27">
        <v>8.9538420843803728</v>
      </c>
      <c r="E40" s="86">
        <v>83.480919476225651</v>
      </c>
      <c r="F40" s="86">
        <v>92.167110171439177</v>
      </c>
      <c r="G40" s="86">
        <v>118.60432039747057</v>
      </c>
      <c r="H40" s="86">
        <v>84.818480156346865</v>
      </c>
      <c r="I40" s="86">
        <v>93.643844056729279</v>
      </c>
      <c r="J40" s="86">
        <v>120.50464057184682</v>
      </c>
      <c r="K40" s="86">
        <v>85.028646686992332</v>
      </c>
      <c r="L40" s="86">
        <v>93.875878417465628</v>
      </c>
      <c r="M40" s="86">
        <v>120.8032316594139</v>
      </c>
      <c r="O40"/>
      <c r="P40"/>
      <c r="Q40"/>
      <c r="R40"/>
    </row>
    <row r="41" spans="1:18" x14ac:dyDescent="0.35">
      <c r="A41" s="25" t="s">
        <v>32</v>
      </c>
      <c r="B41" s="28">
        <v>36.825530873027411</v>
      </c>
      <c r="C41" s="34">
        <v>26.578811429244425</v>
      </c>
      <c r="D41" s="28">
        <v>52.307895780981347</v>
      </c>
      <c r="E41" s="34">
        <v>79.034600984155361</v>
      </c>
      <c r="F41" s="34">
        <v>57.043190040799765</v>
      </c>
      <c r="G41" s="34">
        <v>112.26270398178184</v>
      </c>
      <c r="H41" s="34">
        <v>92.50279990524885</v>
      </c>
      <c r="I41" s="34">
        <v>66.763856951198264</v>
      </c>
      <c r="J41" s="34">
        <v>131.3932671758642</v>
      </c>
      <c r="K41" s="34">
        <v>79.518337121325629</v>
      </c>
      <c r="L41" s="34">
        <v>57.392326394480321</v>
      </c>
      <c r="M41" s="34">
        <v>112.94981476738984</v>
      </c>
      <c r="O41"/>
      <c r="P41"/>
      <c r="Q41"/>
      <c r="R41"/>
    </row>
    <row r="42" spans="1:18" x14ac:dyDescent="0.35">
      <c r="A42" s="4" t="s">
        <v>33</v>
      </c>
      <c r="B42" s="27">
        <v>7.1939044815992208</v>
      </c>
      <c r="C42" s="27">
        <v>5.6612364725244948</v>
      </c>
      <c r="D42" s="27">
        <v>6.8773971696865495</v>
      </c>
      <c r="E42" s="86">
        <v>115.89398141318836</v>
      </c>
      <c r="F42" s="86">
        <v>91.202661392101874</v>
      </c>
      <c r="G42" s="86">
        <v>110.79504068944513</v>
      </c>
      <c r="H42" s="86">
        <v>94.532077413050246</v>
      </c>
      <c r="I42" s="86">
        <v>74.391930813529498</v>
      </c>
      <c r="J42" s="86">
        <v>90.372987757626561</v>
      </c>
      <c r="K42" s="86">
        <v>109.21743715633872</v>
      </c>
      <c r="L42" s="86">
        <v>85.948561069532872</v>
      </c>
      <c r="M42" s="86">
        <v>104.41224165551392</v>
      </c>
      <c r="O42"/>
      <c r="P42"/>
      <c r="Q42"/>
      <c r="R42"/>
    </row>
    <row r="43" spans="1:18" x14ac:dyDescent="0.35">
      <c r="A43" s="4" t="s">
        <v>34</v>
      </c>
      <c r="B43" s="27">
        <v>3.092847902452692</v>
      </c>
      <c r="C43" s="27">
        <v>3.3648415946540999</v>
      </c>
      <c r="D43" s="27">
        <v>1.26967332363444</v>
      </c>
      <c r="E43" s="86">
        <v>213.8036416915829</v>
      </c>
      <c r="F43" s="86">
        <v>232.60613174086208</v>
      </c>
      <c r="G43" s="86">
        <v>87.770491441375128</v>
      </c>
      <c r="H43" s="86">
        <v>110.37647862700342</v>
      </c>
      <c r="I43" s="86">
        <v>120.08329477212989</v>
      </c>
      <c r="J43" s="86">
        <v>45.311659315117794</v>
      </c>
      <c r="K43" s="86">
        <v>193.78235687630948</v>
      </c>
      <c r="L43" s="86">
        <v>210.82411915905232</v>
      </c>
      <c r="M43" s="86">
        <v>79.551370412280548</v>
      </c>
      <c r="O43"/>
      <c r="P43"/>
      <c r="Q43"/>
      <c r="R43"/>
    </row>
    <row r="44" spans="1:18" x14ac:dyDescent="0.35">
      <c r="A44" s="4" t="s">
        <v>35</v>
      </c>
      <c r="B44" s="27">
        <v>3.9216519980988727</v>
      </c>
      <c r="C44" s="27">
        <v>4.7277461471205502</v>
      </c>
      <c r="D44" s="27">
        <v>2.5128951196931624</v>
      </c>
      <c r="E44" s="86">
        <v>155.97050469861199</v>
      </c>
      <c r="F44" s="86">
        <v>188.03018549600526</v>
      </c>
      <c r="G44" s="86">
        <v>99.941942901416041</v>
      </c>
      <c r="H44" s="86">
        <v>126.00610666421524</v>
      </c>
      <c r="I44" s="86">
        <v>151.90661628930826</v>
      </c>
      <c r="J44" s="86">
        <v>80.741516748947191</v>
      </c>
      <c r="K44" s="86">
        <v>152.06852556039019</v>
      </c>
      <c r="L44" s="86">
        <v>183.32615595799021</v>
      </c>
      <c r="M44" s="86">
        <v>97.441653651289954</v>
      </c>
      <c r="O44"/>
      <c r="P44"/>
      <c r="Q44"/>
      <c r="R44"/>
    </row>
    <row r="45" spans="1:18" x14ac:dyDescent="0.35">
      <c r="A45" s="4" t="s">
        <v>36</v>
      </c>
      <c r="B45" s="27">
        <v>5.7890038942010751</v>
      </c>
      <c r="C45" s="27">
        <v>4.8759007622081834</v>
      </c>
      <c r="D45" s="27">
        <v>6.4409469646872104</v>
      </c>
      <c r="E45" s="86">
        <v>59.737517617291282</v>
      </c>
      <c r="F45" s="86">
        <v>50.315082353692794</v>
      </c>
      <c r="G45" s="86">
        <v>66.465006727749255</v>
      </c>
      <c r="H45" s="86">
        <v>101.47994736557185</v>
      </c>
      <c r="I45" s="86">
        <v>85.473453076148729</v>
      </c>
      <c r="J45" s="86">
        <v>112.9083640133054</v>
      </c>
      <c r="K45" s="86">
        <v>60.13789476447927</v>
      </c>
      <c r="L45" s="86">
        <v>50.652307768085805</v>
      </c>
      <c r="M45" s="86">
        <v>66.91047334308422</v>
      </c>
      <c r="O45"/>
      <c r="P45"/>
      <c r="Q45"/>
      <c r="R45"/>
    </row>
    <row r="46" spans="1:18" x14ac:dyDescent="0.35">
      <c r="A46" s="25" t="s">
        <v>37</v>
      </c>
      <c r="B46" s="28">
        <v>19.997408276351859</v>
      </c>
      <c r="C46" s="34">
        <v>18.62972497650733</v>
      </c>
      <c r="D46" s="28">
        <v>17.100912577701362</v>
      </c>
      <c r="E46" s="34">
        <v>100.6970199670286</v>
      </c>
      <c r="F46" s="34">
        <v>93.810045882697878</v>
      </c>
      <c r="G46" s="34">
        <v>86.111705651756211</v>
      </c>
      <c r="H46" s="34">
        <v>103.99633761850895</v>
      </c>
      <c r="I46" s="34">
        <v>96.883713210373585</v>
      </c>
      <c r="J46" s="34">
        <v>88.933138406657406</v>
      </c>
      <c r="K46" s="34">
        <v>98.084674977040578</v>
      </c>
      <c r="L46" s="34">
        <v>91.376367076190462</v>
      </c>
      <c r="M46" s="34">
        <v>83.877741996105385</v>
      </c>
      <c r="O46"/>
      <c r="P46"/>
      <c r="Q46"/>
      <c r="R46"/>
    </row>
    <row r="47" spans="1:18" x14ac:dyDescent="0.35">
      <c r="A47" s="4" t="s">
        <v>38</v>
      </c>
      <c r="B47" s="27">
        <v>4.1980440725332242</v>
      </c>
      <c r="C47" s="27">
        <v>5.5950433234591195</v>
      </c>
      <c r="D47" s="27">
        <v>4.8670810739320194</v>
      </c>
      <c r="E47" s="86">
        <v>194.99801314892466</v>
      </c>
      <c r="F47" s="86">
        <v>259.88825098216023</v>
      </c>
      <c r="G47" s="86">
        <v>226.07460113651948</v>
      </c>
      <c r="H47" s="86">
        <v>117.07485341364897</v>
      </c>
      <c r="I47" s="86">
        <v>156.03430207480449</v>
      </c>
      <c r="J47" s="86">
        <v>135.73292548572368</v>
      </c>
      <c r="K47" s="86">
        <v>187.91391505813328</v>
      </c>
      <c r="L47" s="86">
        <v>250.44675035930132</v>
      </c>
      <c r="M47" s="86">
        <v>217.8615192469901</v>
      </c>
      <c r="O47"/>
      <c r="P47"/>
      <c r="Q47"/>
      <c r="R47"/>
    </row>
    <row r="48" spans="1:18" x14ac:dyDescent="0.35">
      <c r="A48" s="4" t="s">
        <v>39</v>
      </c>
      <c r="B48" s="27">
        <v>1.7124304052369113</v>
      </c>
      <c r="C48" s="27">
        <v>2.5202811324321028</v>
      </c>
      <c r="D48" s="27">
        <v>0.48935326015077368</v>
      </c>
      <c r="E48" s="86">
        <v>349.15542031857342</v>
      </c>
      <c r="F48" s="86">
        <v>513.87187206218721</v>
      </c>
      <c r="G48" s="86">
        <v>99.776518046915598</v>
      </c>
      <c r="H48" s="86">
        <v>115.96864431123366</v>
      </c>
      <c r="I48" s="86">
        <v>170.67764349284386</v>
      </c>
      <c r="J48" s="86">
        <v>33.139819285745766</v>
      </c>
      <c r="K48" s="86">
        <v>321.83157568047534</v>
      </c>
      <c r="L48" s="86">
        <v>473.6578172916648</v>
      </c>
      <c r="M48" s="86">
        <v>91.968310243190714</v>
      </c>
      <c r="O48"/>
      <c r="P48"/>
      <c r="Q48"/>
      <c r="R48"/>
    </row>
    <row r="49" spans="1:18" x14ac:dyDescent="0.35">
      <c r="A49" s="4" t="s">
        <v>40</v>
      </c>
      <c r="B49" s="27">
        <v>6.5138113265612834</v>
      </c>
      <c r="C49" s="27">
        <v>5.4151997235692493</v>
      </c>
      <c r="D49" s="27">
        <v>6.6128818939293748</v>
      </c>
      <c r="E49" s="86">
        <v>68.668916838296994</v>
      </c>
      <c r="F49" s="86">
        <v>57.0872997141065</v>
      </c>
      <c r="G49" s="86">
        <v>69.713323593522091</v>
      </c>
      <c r="H49" s="86">
        <v>143.93047253184815</v>
      </c>
      <c r="I49" s="86">
        <v>119.65533172406396</v>
      </c>
      <c r="J49" s="86">
        <v>146.11955552188539</v>
      </c>
      <c r="K49" s="86">
        <v>72.536689163095019</v>
      </c>
      <c r="L49" s="86">
        <v>60.302738199201841</v>
      </c>
      <c r="M49" s="86">
        <v>73.639922061642054</v>
      </c>
      <c r="O49"/>
      <c r="P49"/>
      <c r="Q49"/>
      <c r="R49"/>
    </row>
    <row r="50" spans="1:18" x14ac:dyDescent="0.35">
      <c r="A50" s="4" t="s">
        <v>41</v>
      </c>
      <c r="B50" s="27">
        <v>7.0390166813036874</v>
      </c>
      <c r="C50" s="27">
        <v>6.7407981802150045</v>
      </c>
      <c r="D50" s="27">
        <v>4.1661155931755056</v>
      </c>
      <c r="E50" s="86">
        <v>106.6912464712285</v>
      </c>
      <c r="F50" s="86">
        <v>102.17111176456662</v>
      </c>
      <c r="G50" s="86">
        <v>63.146329338829368</v>
      </c>
      <c r="H50" s="86">
        <v>108.81305627673812</v>
      </c>
      <c r="I50" s="86">
        <v>104.20302791469176</v>
      </c>
      <c r="J50" s="86">
        <v>64.402144648937252</v>
      </c>
      <c r="K50" s="86">
        <v>115.75673555868346</v>
      </c>
      <c r="L50" s="86">
        <v>110.85252780749002</v>
      </c>
      <c r="M50" s="86">
        <v>68.511833805855787</v>
      </c>
      <c r="O50"/>
      <c r="P50"/>
      <c r="Q50"/>
      <c r="R50"/>
    </row>
    <row r="51" spans="1:18" x14ac:dyDescent="0.35">
      <c r="A51" s="4" t="s">
        <v>42</v>
      </c>
      <c r="B51" s="27">
        <v>3.1470054933392824</v>
      </c>
      <c r="C51" s="27">
        <v>4.3381617414660401</v>
      </c>
      <c r="D51" s="27">
        <v>0.87290040999867746</v>
      </c>
      <c r="E51" s="86">
        <v>348.03319516791771</v>
      </c>
      <c r="F51" s="86">
        <v>479.76538179969054</v>
      </c>
      <c r="G51" s="86">
        <v>96.535681109620583</v>
      </c>
      <c r="H51" s="86">
        <v>94.371094435449606</v>
      </c>
      <c r="I51" s="86">
        <v>130.09099356408672</v>
      </c>
      <c r="J51" s="86">
        <v>26.176175160507331</v>
      </c>
      <c r="K51" s="86">
        <v>332.66438983186288</v>
      </c>
      <c r="L51" s="86">
        <v>458.5794120064931</v>
      </c>
      <c r="M51" s="86">
        <v>92.27275989533409</v>
      </c>
      <c r="O51"/>
      <c r="P51"/>
      <c r="Q51"/>
      <c r="R51"/>
    </row>
    <row r="52" spans="1:18" x14ac:dyDescent="0.35">
      <c r="A52" s="4" t="s">
        <v>43</v>
      </c>
      <c r="B52" s="27">
        <v>5.7529480933067072</v>
      </c>
      <c r="C52" s="27">
        <v>6.6055437110099717</v>
      </c>
      <c r="D52" s="27">
        <v>3.9016003174183309</v>
      </c>
      <c r="E52" s="86">
        <v>184.52318608202211</v>
      </c>
      <c r="F52" s="86">
        <v>211.86980163748231</v>
      </c>
      <c r="G52" s="86">
        <v>125.1420505994608</v>
      </c>
      <c r="H52" s="86">
        <v>114.16548185730689</v>
      </c>
      <c r="I52" s="86">
        <v>131.08497912128675</v>
      </c>
      <c r="J52" s="86">
        <v>77.426055828822854</v>
      </c>
      <c r="K52" s="86">
        <v>173.37181161904684</v>
      </c>
      <c r="L52" s="86">
        <v>199.06577659530876</v>
      </c>
      <c r="M52" s="86">
        <v>117.57928357310523</v>
      </c>
      <c r="O52"/>
      <c r="P52"/>
      <c r="Q52"/>
      <c r="R52"/>
    </row>
    <row r="53" spans="1:18" x14ac:dyDescent="0.35">
      <c r="A53" s="4" t="s">
        <v>44</v>
      </c>
      <c r="B53" s="27">
        <v>10.191435636647327</v>
      </c>
      <c r="C53" s="27">
        <v>12.668877233898723</v>
      </c>
      <c r="D53" s="27">
        <v>9.6812590927126045</v>
      </c>
      <c r="E53" s="86">
        <v>125.27757354805549</v>
      </c>
      <c r="F53" s="86">
        <v>155.7313666127562</v>
      </c>
      <c r="G53" s="86">
        <v>119.00626087102222</v>
      </c>
      <c r="H53" s="86">
        <v>119.17173260730564</v>
      </c>
      <c r="I53" s="86">
        <v>148.14125349759152</v>
      </c>
      <c r="J53" s="86">
        <v>113.20607429929616</v>
      </c>
      <c r="K53" s="86">
        <v>120.01339572401331</v>
      </c>
      <c r="L53" s="86">
        <v>149.18751695624778</v>
      </c>
      <c r="M53" s="86">
        <v>114.00560431568829</v>
      </c>
      <c r="O53"/>
      <c r="P53"/>
      <c r="Q53"/>
      <c r="R53"/>
    </row>
    <row r="54" spans="1:18" x14ac:dyDescent="0.35">
      <c r="A54" s="4" t="s">
        <v>45</v>
      </c>
      <c r="B54" s="27">
        <v>4.6223691416923067</v>
      </c>
      <c r="C54" s="27">
        <v>10.907558548198045</v>
      </c>
      <c r="D54" s="92">
        <v>0</v>
      </c>
      <c r="E54" s="86">
        <v>173.57208003018212</v>
      </c>
      <c r="F54" s="86">
        <v>409.58382319257748</v>
      </c>
      <c r="G54" s="86">
        <v>0</v>
      </c>
      <c r="H54" s="86">
        <v>57.937870501382747</v>
      </c>
      <c r="I54" s="86">
        <v>136.71792435434526</v>
      </c>
      <c r="J54" s="86">
        <v>0</v>
      </c>
      <c r="K54" s="86">
        <v>170.05493712064899</v>
      </c>
      <c r="L54" s="86">
        <v>401.28430382661293</v>
      </c>
      <c r="M54" s="86">
        <v>0</v>
      </c>
      <c r="O54"/>
      <c r="P54"/>
      <c r="Q54"/>
      <c r="R54"/>
    </row>
    <row r="55" spans="1:18" x14ac:dyDescent="0.35">
      <c r="A55" s="25" t="s">
        <v>46</v>
      </c>
      <c r="B55" s="28">
        <v>43.177060850620727</v>
      </c>
      <c r="C55" s="34">
        <v>54.791463594248249</v>
      </c>
      <c r="D55" s="28">
        <v>30.591191641317284</v>
      </c>
      <c r="E55" s="34">
        <v>128.70684950802143</v>
      </c>
      <c r="F55" s="34">
        <v>163.3283164768211</v>
      </c>
      <c r="G55" s="34">
        <v>91.189530303414898</v>
      </c>
      <c r="H55" s="34">
        <v>105.41051768014962</v>
      </c>
      <c r="I55" s="34">
        <v>133.76539366365284</v>
      </c>
      <c r="J55" s="34">
        <v>74.683947536868061</v>
      </c>
      <c r="K55" s="34">
        <v>129.65556190270956</v>
      </c>
      <c r="L55" s="34">
        <v>164.53222752613513</v>
      </c>
      <c r="M55" s="34">
        <v>91.861698396996005</v>
      </c>
      <c r="O55"/>
      <c r="P55"/>
      <c r="Q55"/>
      <c r="R55"/>
    </row>
    <row r="56" spans="1:18" x14ac:dyDescent="0.35">
      <c r="A56" s="25" t="s">
        <v>47</v>
      </c>
      <c r="B56" s="28">
        <v>100</v>
      </c>
      <c r="C56" s="34">
        <v>100</v>
      </c>
      <c r="D56" s="28">
        <v>100</v>
      </c>
      <c r="E56" s="34">
        <v>100</v>
      </c>
      <c r="F56" s="34">
        <v>100</v>
      </c>
      <c r="G56" s="34">
        <v>100</v>
      </c>
      <c r="H56" s="34">
        <v>100</v>
      </c>
      <c r="I56" s="34">
        <v>100</v>
      </c>
      <c r="J56" s="34">
        <v>100</v>
      </c>
      <c r="K56" s="34">
        <v>100</v>
      </c>
      <c r="L56" s="34">
        <v>100</v>
      </c>
      <c r="M56" s="34">
        <v>100</v>
      </c>
      <c r="O56"/>
      <c r="P56"/>
      <c r="Q56"/>
      <c r="R56"/>
    </row>
    <row r="57" spans="1:18" x14ac:dyDescent="0.35">
      <c r="A57" s="87" t="s">
        <v>59</v>
      </c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O57"/>
      <c r="P57"/>
      <c r="Q57"/>
      <c r="R57"/>
    </row>
    <row r="58" spans="1:18" x14ac:dyDescent="0.35">
      <c r="A58" s="88" t="s">
        <v>60</v>
      </c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O58"/>
      <c r="P58"/>
      <c r="Q58"/>
      <c r="R58"/>
    </row>
    <row r="59" spans="1:18" x14ac:dyDescent="0.35">
      <c r="O59"/>
      <c r="P59"/>
      <c r="Q59"/>
      <c r="R59"/>
    </row>
  </sheetData>
  <sortState xmlns:xlrd2="http://schemas.microsoft.com/office/spreadsheetml/2017/richdata2" ref="O5:P27">
    <sortCondition ref="O5:O27"/>
  </sortState>
  <pageMargins left="0.2" right="0.2" top="1" bottom="1" header="0.5" footer="0.5"/>
  <pageSetup paperSize="8" scale="8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G70"/>
  <sheetViews>
    <sheetView topLeftCell="A33" workbookViewId="0">
      <selection activeCell="AD35" sqref="AD1:AD1048576"/>
    </sheetView>
  </sheetViews>
  <sheetFormatPr defaultRowHeight="14.5" x14ac:dyDescent="0.35"/>
  <cols>
    <col min="1" max="1" width="5.54296875" customWidth="1"/>
    <col min="2" max="2" width="27.1796875" customWidth="1"/>
    <col min="3" max="3" width="5.7265625" style="81" customWidth="1"/>
    <col min="4" max="27" width="8" customWidth="1"/>
    <col min="28" max="29" width="8.81640625" style="40" customWidth="1"/>
    <col min="30" max="30" width="13.26953125" customWidth="1"/>
    <col min="31" max="31" width="3.7265625" customWidth="1"/>
    <col min="32" max="32" width="1.7265625" customWidth="1"/>
    <col min="33" max="33" width="17.7265625" style="41" customWidth="1"/>
    <col min="34" max="38" width="5.7265625" customWidth="1"/>
    <col min="257" max="257" width="5.54296875" customWidth="1"/>
    <col min="258" max="258" width="27.1796875" customWidth="1"/>
    <col min="259" max="259" width="5.7265625" customWidth="1"/>
    <col min="260" max="283" width="8" customWidth="1"/>
    <col min="284" max="285" width="8.81640625" customWidth="1"/>
    <col min="286" max="286" width="13.26953125" customWidth="1"/>
    <col min="287" max="287" width="3.7265625" customWidth="1"/>
    <col min="288" max="288" width="1.7265625" customWidth="1"/>
    <col min="289" max="289" width="17.7265625" customWidth="1"/>
    <col min="290" max="294" width="5.7265625" customWidth="1"/>
    <col min="513" max="513" width="5.54296875" customWidth="1"/>
    <col min="514" max="514" width="27.1796875" customWidth="1"/>
    <col min="515" max="515" width="5.7265625" customWidth="1"/>
    <col min="516" max="539" width="8" customWidth="1"/>
    <col min="540" max="541" width="8.81640625" customWidth="1"/>
    <col min="542" max="542" width="13.26953125" customWidth="1"/>
    <col min="543" max="543" width="3.7265625" customWidth="1"/>
    <col min="544" max="544" width="1.7265625" customWidth="1"/>
    <col min="545" max="545" width="17.7265625" customWidth="1"/>
    <col min="546" max="550" width="5.7265625" customWidth="1"/>
    <col min="769" max="769" width="5.54296875" customWidth="1"/>
    <col min="770" max="770" width="27.1796875" customWidth="1"/>
    <col min="771" max="771" width="5.7265625" customWidth="1"/>
    <col min="772" max="795" width="8" customWidth="1"/>
    <col min="796" max="797" width="8.81640625" customWidth="1"/>
    <col min="798" max="798" width="13.26953125" customWidth="1"/>
    <col min="799" max="799" width="3.7265625" customWidth="1"/>
    <col min="800" max="800" width="1.7265625" customWidth="1"/>
    <col min="801" max="801" width="17.7265625" customWidth="1"/>
    <col min="802" max="806" width="5.7265625" customWidth="1"/>
    <col min="1025" max="1025" width="5.54296875" customWidth="1"/>
    <col min="1026" max="1026" width="27.1796875" customWidth="1"/>
    <col min="1027" max="1027" width="5.7265625" customWidth="1"/>
    <col min="1028" max="1051" width="8" customWidth="1"/>
    <col min="1052" max="1053" width="8.81640625" customWidth="1"/>
    <col min="1054" max="1054" width="13.26953125" customWidth="1"/>
    <col min="1055" max="1055" width="3.7265625" customWidth="1"/>
    <col min="1056" max="1056" width="1.7265625" customWidth="1"/>
    <col min="1057" max="1057" width="17.7265625" customWidth="1"/>
    <col min="1058" max="1062" width="5.7265625" customWidth="1"/>
    <col min="1281" max="1281" width="5.54296875" customWidth="1"/>
    <col min="1282" max="1282" width="27.1796875" customWidth="1"/>
    <col min="1283" max="1283" width="5.7265625" customWidth="1"/>
    <col min="1284" max="1307" width="8" customWidth="1"/>
    <col min="1308" max="1309" width="8.81640625" customWidth="1"/>
    <col min="1310" max="1310" width="13.26953125" customWidth="1"/>
    <col min="1311" max="1311" width="3.7265625" customWidth="1"/>
    <col min="1312" max="1312" width="1.7265625" customWidth="1"/>
    <col min="1313" max="1313" width="17.7265625" customWidth="1"/>
    <col min="1314" max="1318" width="5.7265625" customWidth="1"/>
    <col min="1537" max="1537" width="5.54296875" customWidth="1"/>
    <col min="1538" max="1538" width="27.1796875" customWidth="1"/>
    <col min="1539" max="1539" width="5.7265625" customWidth="1"/>
    <col min="1540" max="1563" width="8" customWidth="1"/>
    <col min="1564" max="1565" width="8.81640625" customWidth="1"/>
    <col min="1566" max="1566" width="13.26953125" customWidth="1"/>
    <col min="1567" max="1567" width="3.7265625" customWidth="1"/>
    <col min="1568" max="1568" width="1.7265625" customWidth="1"/>
    <col min="1569" max="1569" width="17.7265625" customWidth="1"/>
    <col min="1570" max="1574" width="5.7265625" customWidth="1"/>
    <col min="1793" max="1793" width="5.54296875" customWidth="1"/>
    <col min="1794" max="1794" width="27.1796875" customWidth="1"/>
    <col min="1795" max="1795" width="5.7265625" customWidth="1"/>
    <col min="1796" max="1819" width="8" customWidth="1"/>
    <col min="1820" max="1821" width="8.81640625" customWidth="1"/>
    <col min="1822" max="1822" width="13.26953125" customWidth="1"/>
    <col min="1823" max="1823" width="3.7265625" customWidth="1"/>
    <col min="1824" max="1824" width="1.7265625" customWidth="1"/>
    <col min="1825" max="1825" width="17.7265625" customWidth="1"/>
    <col min="1826" max="1830" width="5.7265625" customWidth="1"/>
    <col min="2049" max="2049" width="5.54296875" customWidth="1"/>
    <col min="2050" max="2050" width="27.1796875" customWidth="1"/>
    <col min="2051" max="2051" width="5.7265625" customWidth="1"/>
    <col min="2052" max="2075" width="8" customWidth="1"/>
    <col min="2076" max="2077" width="8.81640625" customWidth="1"/>
    <col min="2078" max="2078" width="13.26953125" customWidth="1"/>
    <col min="2079" max="2079" width="3.7265625" customWidth="1"/>
    <col min="2080" max="2080" width="1.7265625" customWidth="1"/>
    <col min="2081" max="2081" width="17.7265625" customWidth="1"/>
    <col min="2082" max="2086" width="5.7265625" customWidth="1"/>
    <col min="2305" max="2305" width="5.54296875" customWidth="1"/>
    <col min="2306" max="2306" width="27.1796875" customWidth="1"/>
    <col min="2307" max="2307" width="5.7265625" customWidth="1"/>
    <col min="2308" max="2331" width="8" customWidth="1"/>
    <col min="2332" max="2333" width="8.81640625" customWidth="1"/>
    <col min="2334" max="2334" width="13.26953125" customWidth="1"/>
    <col min="2335" max="2335" width="3.7265625" customWidth="1"/>
    <col min="2336" max="2336" width="1.7265625" customWidth="1"/>
    <col min="2337" max="2337" width="17.7265625" customWidth="1"/>
    <col min="2338" max="2342" width="5.7265625" customWidth="1"/>
    <col min="2561" max="2561" width="5.54296875" customWidth="1"/>
    <col min="2562" max="2562" width="27.1796875" customWidth="1"/>
    <col min="2563" max="2563" width="5.7265625" customWidth="1"/>
    <col min="2564" max="2587" width="8" customWidth="1"/>
    <col min="2588" max="2589" width="8.81640625" customWidth="1"/>
    <col min="2590" max="2590" width="13.26953125" customWidth="1"/>
    <col min="2591" max="2591" width="3.7265625" customWidth="1"/>
    <col min="2592" max="2592" width="1.7265625" customWidth="1"/>
    <col min="2593" max="2593" width="17.7265625" customWidth="1"/>
    <col min="2594" max="2598" width="5.7265625" customWidth="1"/>
    <col min="2817" max="2817" width="5.54296875" customWidth="1"/>
    <col min="2818" max="2818" width="27.1796875" customWidth="1"/>
    <col min="2819" max="2819" width="5.7265625" customWidth="1"/>
    <col min="2820" max="2843" width="8" customWidth="1"/>
    <col min="2844" max="2845" width="8.81640625" customWidth="1"/>
    <col min="2846" max="2846" width="13.26953125" customWidth="1"/>
    <col min="2847" max="2847" width="3.7265625" customWidth="1"/>
    <col min="2848" max="2848" width="1.7265625" customWidth="1"/>
    <col min="2849" max="2849" width="17.7265625" customWidth="1"/>
    <col min="2850" max="2854" width="5.7265625" customWidth="1"/>
    <col min="3073" max="3073" width="5.54296875" customWidth="1"/>
    <col min="3074" max="3074" width="27.1796875" customWidth="1"/>
    <col min="3075" max="3075" width="5.7265625" customWidth="1"/>
    <col min="3076" max="3099" width="8" customWidth="1"/>
    <col min="3100" max="3101" width="8.81640625" customWidth="1"/>
    <col min="3102" max="3102" width="13.26953125" customWidth="1"/>
    <col min="3103" max="3103" width="3.7265625" customWidth="1"/>
    <col min="3104" max="3104" width="1.7265625" customWidth="1"/>
    <col min="3105" max="3105" width="17.7265625" customWidth="1"/>
    <col min="3106" max="3110" width="5.7265625" customWidth="1"/>
    <col min="3329" max="3329" width="5.54296875" customWidth="1"/>
    <col min="3330" max="3330" width="27.1796875" customWidth="1"/>
    <col min="3331" max="3331" width="5.7265625" customWidth="1"/>
    <col min="3332" max="3355" width="8" customWidth="1"/>
    <col min="3356" max="3357" width="8.81640625" customWidth="1"/>
    <col min="3358" max="3358" width="13.26953125" customWidth="1"/>
    <col min="3359" max="3359" width="3.7265625" customWidth="1"/>
    <col min="3360" max="3360" width="1.7265625" customWidth="1"/>
    <col min="3361" max="3361" width="17.7265625" customWidth="1"/>
    <col min="3362" max="3366" width="5.7265625" customWidth="1"/>
    <col min="3585" max="3585" width="5.54296875" customWidth="1"/>
    <col min="3586" max="3586" width="27.1796875" customWidth="1"/>
    <col min="3587" max="3587" width="5.7265625" customWidth="1"/>
    <col min="3588" max="3611" width="8" customWidth="1"/>
    <col min="3612" max="3613" width="8.81640625" customWidth="1"/>
    <col min="3614" max="3614" width="13.26953125" customWidth="1"/>
    <col min="3615" max="3615" width="3.7265625" customWidth="1"/>
    <col min="3616" max="3616" width="1.7265625" customWidth="1"/>
    <col min="3617" max="3617" width="17.7265625" customWidth="1"/>
    <col min="3618" max="3622" width="5.7265625" customWidth="1"/>
    <col min="3841" max="3841" width="5.54296875" customWidth="1"/>
    <col min="3842" max="3842" width="27.1796875" customWidth="1"/>
    <col min="3843" max="3843" width="5.7265625" customWidth="1"/>
    <col min="3844" max="3867" width="8" customWidth="1"/>
    <col min="3868" max="3869" width="8.81640625" customWidth="1"/>
    <col min="3870" max="3870" width="13.26953125" customWidth="1"/>
    <col min="3871" max="3871" width="3.7265625" customWidth="1"/>
    <col min="3872" max="3872" width="1.7265625" customWidth="1"/>
    <col min="3873" max="3873" width="17.7265625" customWidth="1"/>
    <col min="3874" max="3878" width="5.7265625" customWidth="1"/>
    <col min="4097" max="4097" width="5.54296875" customWidth="1"/>
    <col min="4098" max="4098" width="27.1796875" customWidth="1"/>
    <col min="4099" max="4099" width="5.7265625" customWidth="1"/>
    <col min="4100" max="4123" width="8" customWidth="1"/>
    <col min="4124" max="4125" width="8.81640625" customWidth="1"/>
    <col min="4126" max="4126" width="13.26953125" customWidth="1"/>
    <col min="4127" max="4127" width="3.7265625" customWidth="1"/>
    <col min="4128" max="4128" width="1.7265625" customWidth="1"/>
    <col min="4129" max="4129" width="17.7265625" customWidth="1"/>
    <col min="4130" max="4134" width="5.7265625" customWidth="1"/>
    <col min="4353" max="4353" width="5.54296875" customWidth="1"/>
    <col min="4354" max="4354" width="27.1796875" customWidth="1"/>
    <col min="4355" max="4355" width="5.7265625" customWidth="1"/>
    <col min="4356" max="4379" width="8" customWidth="1"/>
    <col min="4380" max="4381" width="8.81640625" customWidth="1"/>
    <col min="4382" max="4382" width="13.26953125" customWidth="1"/>
    <col min="4383" max="4383" width="3.7265625" customWidth="1"/>
    <col min="4384" max="4384" width="1.7265625" customWidth="1"/>
    <col min="4385" max="4385" width="17.7265625" customWidth="1"/>
    <col min="4386" max="4390" width="5.7265625" customWidth="1"/>
    <col min="4609" max="4609" width="5.54296875" customWidth="1"/>
    <col min="4610" max="4610" width="27.1796875" customWidth="1"/>
    <col min="4611" max="4611" width="5.7265625" customWidth="1"/>
    <col min="4612" max="4635" width="8" customWidth="1"/>
    <col min="4636" max="4637" width="8.81640625" customWidth="1"/>
    <col min="4638" max="4638" width="13.26953125" customWidth="1"/>
    <col min="4639" max="4639" width="3.7265625" customWidth="1"/>
    <col min="4640" max="4640" width="1.7265625" customWidth="1"/>
    <col min="4641" max="4641" width="17.7265625" customWidth="1"/>
    <col min="4642" max="4646" width="5.7265625" customWidth="1"/>
    <col min="4865" max="4865" width="5.54296875" customWidth="1"/>
    <col min="4866" max="4866" width="27.1796875" customWidth="1"/>
    <col min="4867" max="4867" width="5.7265625" customWidth="1"/>
    <col min="4868" max="4891" width="8" customWidth="1"/>
    <col min="4892" max="4893" width="8.81640625" customWidth="1"/>
    <col min="4894" max="4894" width="13.26953125" customWidth="1"/>
    <col min="4895" max="4895" width="3.7265625" customWidth="1"/>
    <col min="4896" max="4896" width="1.7265625" customWidth="1"/>
    <col min="4897" max="4897" width="17.7265625" customWidth="1"/>
    <col min="4898" max="4902" width="5.7265625" customWidth="1"/>
    <col min="5121" max="5121" width="5.54296875" customWidth="1"/>
    <col min="5122" max="5122" width="27.1796875" customWidth="1"/>
    <col min="5123" max="5123" width="5.7265625" customWidth="1"/>
    <col min="5124" max="5147" width="8" customWidth="1"/>
    <col min="5148" max="5149" width="8.81640625" customWidth="1"/>
    <col min="5150" max="5150" width="13.26953125" customWidth="1"/>
    <col min="5151" max="5151" width="3.7265625" customWidth="1"/>
    <col min="5152" max="5152" width="1.7265625" customWidth="1"/>
    <col min="5153" max="5153" width="17.7265625" customWidth="1"/>
    <col min="5154" max="5158" width="5.7265625" customWidth="1"/>
    <col min="5377" max="5377" width="5.54296875" customWidth="1"/>
    <col min="5378" max="5378" width="27.1796875" customWidth="1"/>
    <col min="5379" max="5379" width="5.7265625" customWidth="1"/>
    <col min="5380" max="5403" width="8" customWidth="1"/>
    <col min="5404" max="5405" width="8.81640625" customWidth="1"/>
    <col min="5406" max="5406" width="13.26953125" customWidth="1"/>
    <col min="5407" max="5407" width="3.7265625" customWidth="1"/>
    <col min="5408" max="5408" width="1.7265625" customWidth="1"/>
    <col min="5409" max="5409" width="17.7265625" customWidth="1"/>
    <col min="5410" max="5414" width="5.7265625" customWidth="1"/>
    <col min="5633" max="5633" width="5.54296875" customWidth="1"/>
    <col min="5634" max="5634" width="27.1796875" customWidth="1"/>
    <col min="5635" max="5635" width="5.7265625" customWidth="1"/>
    <col min="5636" max="5659" width="8" customWidth="1"/>
    <col min="5660" max="5661" width="8.81640625" customWidth="1"/>
    <col min="5662" max="5662" width="13.26953125" customWidth="1"/>
    <col min="5663" max="5663" width="3.7265625" customWidth="1"/>
    <col min="5664" max="5664" width="1.7265625" customWidth="1"/>
    <col min="5665" max="5665" width="17.7265625" customWidth="1"/>
    <col min="5666" max="5670" width="5.7265625" customWidth="1"/>
    <col min="5889" max="5889" width="5.54296875" customWidth="1"/>
    <col min="5890" max="5890" width="27.1796875" customWidth="1"/>
    <col min="5891" max="5891" width="5.7265625" customWidth="1"/>
    <col min="5892" max="5915" width="8" customWidth="1"/>
    <col min="5916" max="5917" width="8.81640625" customWidth="1"/>
    <col min="5918" max="5918" width="13.26953125" customWidth="1"/>
    <col min="5919" max="5919" width="3.7265625" customWidth="1"/>
    <col min="5920" max="5920" width="1.7265625" customWidth="1"/>
    <col min="5921" max="5921" width="17.7265625" customWidth="1"/>
    <col min="5922" max="5926" width="5.7265625" customWidth="1"/>
    <col min="6145" max="6145" width="5.54296875" customWidth="1"/>
    <col min="6146" max="6146" width="27.1796875" customWidth="1"/>
    <col min="6147" max="6147" width="5.7265625" customWidth="1"/>
    <col min="6148" max="6171" width="8" customWidth="1"/>
    <col min="6172" max="6173" width="8.81640625" customWidth="1"/>
    <col min="6174" max="6174" width="13.26953125" customWidth="1"/>
    <col min="6175" max="6175" width="3.7265625" customWidth="1"/>
    <col min="6176" max="6176" width="1.7265625" customWidth="1"/>
    <col min="6177" max="6177" width="17.7265625" customWidth="1"/>
    <col min="6178" max="6182" width="5.7265625" customWidth="1"/>
    <col min="6401" max="6401" width="5.54296875" customWidth="1"/>
    <col min="6402" max="6402" width="27.1796875" customWidth="1"/>
    <col min="6403" max="6403" width="5.7265625" customWidth="1"/>
    <col min="6404" max="6427" width="8" customWidth="1"/>
    <col min="6428" max="6429" width="8.81640625" customWidth="1"/>
    <col min="6430" max="6430" width="13.26953125" customWidth="1"/>
    <col min="6431" max="6431" width="3.7265625" customWidth="1"/>
    <col min="6432" max="6432" width="1.7265625" customWidth="1"/>
    <col min="6433" max="6433" width="17.7265625" customWidth="1"/>
    <col min="6434" max="6438" width="5.7265625" customWidth="1"/>
    <col min="6657" max="6657" width="5.54296875" customWidth="1"/>
    <col min="6658" max="6658" width="27.1796875" customWidth="1"/>
    <col min="6659" max="6659" width="5.7265625" customWidth="1"/>
    <col min="6660" max="6683" width="8" customWidth="1"/>
    <col min="6684" max="6685" width="8.81640625" customWidth="1"/>
    <col min="6686" max="6686" width="13.26953125" customWidth="1"/>
    <col min="6687" max="6687" width="3.7265625" customWidth="1"/>
    <col min="6688" max="6688" width="1.7265625" customWidth="1"/>
    <col min="6689" max="6689" width="17.7265625" customWidth="1"/>
    <col min="6690" max="6694" width="5.7265625" customWidth="1"/>
    <col min="6913" max="6913" width="5.54296875" customWidth="1"/>
    <col min="6914" max="6914" width="27.1796875" customWidth="1"/>
    <col min="6915" max="6915" width="5.7265625" customWidth="1"/>
    <col min="6916" max="6939" width="8" customWidth="1"/>
    <col min="6940" max="6941" width="8.81640625" customWidth="1"/>
    <col min="6942" max="6942" width="13.26953125" customWidth="1"/>
    <col min="6943" max="6943" width="3.7265625" customWidth="1"/>
    <col min="6944" max="6944" width="1.7265625" customWidth="1"/>
    <col min="6945" max="6945" width="17.7265625" customWidth="1"/>
    <col min="6946" max="6950" width="5.7265625" customWidth="1"/>
    <col min="7169" max="7169" width="5.54296875" customWidth="1"/>
    <col min="7170" max="7170" width="27.1796875" customWidth="1"/>
    <col min="7171" max="7171" width="5.7265625" customWidth="1"/>
    <col min="7172" max="7195" width="8" customWidth="1"/>
    <col min="7196" max="7197" width="8.81640625" customWidth="1"/>
    <col min="7198" max="7198" width="13.26953125" customWidth="1"/>
    <col min="7199" max="7199" width="3.7265625" customWidth="1"/>
    <col min="7200" max="7200" width="1.7265625" customWidth="1"/>
    <col min="7201" max="7201" width="17.7265625" customWidth="1"/>
    <col min="7202" max="7206" width="5.7265625" customWidth="1"/>
    <col min="7425" max="7425" width="5.54296875" customWidth="1"/>
    <col min="7426" max="7426" width="27.1796875" customWidth="1"/>
    <col min="7427" max="7427" width="5.7265625" customWidth="1"/>
    <col min="7428" max="7451" width="8" customWidth="1"/>
    <col min="7452" max="7453" width="8.81640625" customWidth="1"/>
    <col min="7454" max="7454" width="13.26953125" customWidth="1"/>
    <col min="7455" max="7455" width="3.7265625" customWidth="1"/>
    <col min="7456" max="7456" width="1.7265625" customWidth="1"/>
    <col min="7457" max="7457" width="17.7265625" customWidth="1"/>
    <col min="7458" max="7462" width="5.7265625" customWidth="1"/>
    <col min="7681" max="7681" width="5.54296875" customWidth="1"/>
    <col min="7682" max="7682" width="27.1796875" customWidth="1"/>
    <col min="7683" max="7683" width="5.7265625" customWidth="1"/>
    <col min="7684" max="7707" width="8" customWidth="1"/>
    <col min="7708" max="7709" width="8.81640625" customWidth="1"/>
    <col min="7710" max="7710" width="13.26953125" customWidth="1"/>
    <col min="7711" max="7711" width="3.7265625" customWidth="1"/>
    <col min="7712" max="7712" width="1.7265625" customWidth="1"/>
    <col min="7713" max="7713" width="17.7265625" customWidth="1"/>
    <col min="7714" max="7718" width="5.7265625" customWidth="1"/>
    <col min="7937" max="7937" width="5.54296875" customWidth="1"/>
    <col min="7938" max="7938" width="27.1796875" customWidth="1"/>
    <col min="7939" max="7939" width="5.7265625" customWidth="1"/>
    <col min="7940" max="7963" width="8" customWidth="1"/>
    <col min="7964" max="7965" width="8.81640625" customWidth="1"/>
    <col min="7966" max="7966" width="13.26953125" customWidth="1"/>
    <col min="7967" max="7967" width="3.7265625" customWidth="1"/>
    <col min="7968" max="7968" width="1.7265625" customWidth="1"/>
    <col min="7969" max="7969" width="17.7265625" customWidth="1"/>
    <col min="7970" max="7974" width="5.7265625" customWidth="1"/>
    <col min="8193" max="8193" width="5.54296875" customWidth="1"/>
    <col min="8194" max="8194" width="27.1796875" customWidth="1"/>
    <col min="8195" max="8195" width="5.7265625" customWidth="1"/>
    <col min="8196" max="8219" width="8" customWidth="1"/>
    <col min="8220" max="8221" width="8.81640625" customWidth="1"/>
    <col min="8222" max="8222" width="13.26953125" customWidth="1"/>
    <col min="8223" max="8223" width="3.7265625" customWidth="1"/>
    <col min="8224" max="8224" width="1.7265625" customWidth="1"/>
    <col min="8225" max="8225" width="17.7265625" customWidth="1"/>
    <col min="8226" max="8230" width="5.7265625" customWidth="1"/>
    <col min="8449" max="8449" width="5.54296875" customWidth="1"/>
    <col min="8450" max="8450" width="27.1796875" customWidth="1"/>
    <col min="8451" max="8451" width="5.7265625" customWidth="1"/>
    <col min="8452" max="8475" width="8" customWidth="1"/>
    <col min="8476" max="8477" width="8.81640625" customWidth="1"/>
    <col min="8478" max="8478" width="13.26953125" customWidth="1"/>
    <col min="8479" max="8479" width="3.7265625" customWidth="1"/>
    <col min="8480" max="8480" width="1.7265625" customWidth="1"/>
    <col min="8481" max="8481" width="17.7265625" customWidth="1"/>
    <col min="8482" max="8486" width="5.7265625" customWidth="1"/>
    <col min="8705" max="8705" width="5.54296875" customWidth="1"/>
    <col min="8706" max="8706" width="27.1796875" customWidth="1"/>
    <col min="8707" max="8707" width="5.7265625" customWidth="1"/>
    <col min="8708" max="8731" width="8" customWidth="1"/>
    <col min="8732" max="8733" width="8.81640625" customWidth="1"/>
    <col min="8734" max="8734" width="13.26953125" customWidth="1"/>
    <col min="8735" max="8735" width="3.7265625" customWidth="1"/>
    <col min="8736" max="8736" width="1.7265625" customWidth="1"/>
    <col min="8737" max="8737" width="17.7265625" customWidth="1"/>
    <col min="8738" max="8742" width="5.7265625" customWidth="1"/>
    <col min="8961" max="8961" width="5.54296875" customWidth="1"/>
    <col min="8962" max="8962" width="27.1796875" customWidth="1"/>
    <col min="8963" max="8963" width="5.7265625" customWidth="1"/>
    <col min="8964" max="8987" width="8" customWidth="1"/>
    <col min="8988" max="8989" width="8.81640625" customWidth="1"/>
    <col min="8990" max="8990" width="13.26953125" customWidth="1"/>
    <col min="8991" max="8991" width="3.7265625" customWidth="1"/>
    <col min="8992" max="8992" width="1.7265625" customWidth="1"/>
    <col min="8993" max="8993" width="17.7265625" customWidth="1"/>
    <col min="8994" max="8998" width="5.7265625" customWidth="1"/>
    <col min="9217" max="9217" width="5.54296875" customWidth="1"/>
    <col min="9218" max="9218" width="27.1796875" customWidth="1"/>
    <col min="9219" max="9219" width="5.7265625" customWidth="1"/>
    <col min="9220" max="9243" width="8" customWidth="1"/>
    <col min="9244" max="9245" width="8.81640625" customWidth="1"/>
    <col min="9246" max="9246" width="13.26953125" customWidth="1"/>
    <col min="9247" max="9247" width="3.7265625" customWidth="1"/>
    <col min="9248" max="9248" width="1.7265625" customWidth="1"/>
    <col min="9249" max="9249" width="17.7265625" customWidth="1"/>
    <col min="9250" max="9254" width="5.7265625" customWidth="1"/>
    <col min="9473" max="9473" width="5.54296875" customWidth="1"/>
    <col min="9474" max="9474" width="27.1796875" customWidth="1"/>
    <col min="9475" max="9475" width="5.7265625" customWidth="1"/>
    <col min="9476" max="9499" width="8" customWidth="1"/>
    <col min="9500" max="9501" width="8.81640625" customWidth="1"/>
    <col min="9502" max="9502" width="13.26953125" customWidth="1"/>
    <col min="9503" max="9503" width="3.7265625" customWidth="1"/>
    <col min="9504" max="9504" width="1.7265625" customWidth="1"/>
    <col min="9505" max="9505" width="17.7265625" customWidth="1"/>
    <col min="9506" max="9510" width="5.7265625" customWidth="1"/>
    <col min="9729" max="9729" width="5.54296875" customWidth="1"/>
    <col min="9730" max="9730" width="27.1796875" customWidth="1"/>
    <col min="9731" max="9731" width="5.7265625" customWidth="1"/>
    <col min="9732" max="9755" width="8" customWidth="1"/>
    <col min="9756" max="9757" width="8.81640625" customWidth="1"/>
    <col min="9758" max="9758" width="13.26953125" customWidth="1"/>
    <col min="9759" max="9759" width="3.7265625" customWidth="1"/>
    <col min="9760" max="9760" width="1.7265625" customWidth="1"/>
    <col min="9761" max="9761" width="17.7265625" customWidth="1"/>
    <col min="9762" max="9766" width="5.7265625" customWidth="1"/>
    <col min="9985" max="9985" width="5.54296875" customWidth="1"/>
    <col min="9986" max="9986" width="27.1796875" customWidth="1"/>
    <col min="9987" max="9987" width="5.7265625" customWidth="1"/>
    <col min="9988" max="10011" width="8" customWidth="1"/>
    <col min="10012" max="10013" width="8.81640625" customWidth="1"/>
    <col min="10014" max="10014" width="13.26953125" customWidth="1"/>
    <col min="10015" max="10015" width="3.7265625" customWidth="1"/>
    <col min="10016" max="10016" width="1.7265625" customWidth="1"/>
    <col min="10017" max="10017" width="17.7265625" customWidth="1"/>
    <col min="10018" max="10022" width="5.7265625" customWidth="1"/>
    <col min="10241" max="10241" width="5.54296875" customWidth="1"/>
    <col min="10242" max="10242" width="27.1796875" customWidth="1"/>
    <col min="10243" max="10243" width="5.7265625" customWidth="1"/>
    <col min="10244" max="10267" width="8" customWidth="1"/>
    <col min="10268" max="10269" width="8.81640625" customWidth="1"/>
    <col min="10270" max="10270" width="13.26953125" customWidth="1"/>
    <col min="10271" max="10271" width="3.7265625" customWidth="1"/>
    <col min="10272" max="10272" width="1.7265625" customWidth="1"/>
    <col min="10273" max="10273" width="17.7265625" customWidth="1"/>
    <col min="10274" max="10278" width="5.7265625" customWidth="1"/>
    <col min="10497" max="10497" width="5.54296875" customWidth="1"/>
    <col min="10498" max="10498" width="27.1796875" customWidth="1"/>
    <col min="10499" max="10499" width="5.7265625" customWidth="1"/>
    <col min="10500" max="10523" width="8" customWidth="1"/>
    <col min="10524" max="10525" width="8.81640625" customWidth="1"/>
    <col min="10526" max="10526" width="13.26953125" customWidth="1"/>
    <col min="10527" max="10527" width="3.7265625" customWidth="1"/>
    <col min="10528" max="10528" width="1.7265625" customWidth="1"/>
    <col min="10529" max="10529" width="17.7265625" customWidth="1"/>
    <col min="10530" max="10534" width="5.7265625" customWidth="1"/>
    <col min="10753" max="10753" width="5.54296875" customWidth="1"/>
    <col min="10754" max="10754" width="27.1796875" customWidth="1"/>
    <col min="10755" max="10755" width="5.7265625" customWidth="1"/>
    <col min="10756" max="10779" width="8" customWidth="1"/>
    <col min="10780" max="10781" width="8.81640625" customWidth="1"/>
    <col min="10782" max="10782" width="13.26953125" customWidth="1"/>
    <col min="10783" max="10783" width="3.7265625" customWidth="1"/>
    <col min="10784" max="10784" width="1.7265625" customWidth="1"/>
    <col min="10785" max="10785" width="17.7265625" customWidth="1"/>
    <col min="10786" max="10790" width="5.7265625" customWidth="1"/>
    <col min="11009" max="11009" width="5.54296875" customWidth="1"/>
    <col min="11010" max="11010" width="27.1796875" customWidth="1"/>
    <col min="11011" max="11011" width="5.7265625" customWidth="1"/>
    <col min="11012" max="11035" width="8" customWidth="1"/>
    <col min="11036" max="11037" width="8.81640625" customWidth="1"/>
    <col min="11038" max="11038" width="13.26953125" customWidth="1"/>
    <col min="11039" max="11039" width="3.7265625" customWidth="1"/>
    <col min="11040" max="11040" width="1.7265625" customWidth="1"/>
    <col min="11041" max="11041" width="17.7265625" customWidth="1"/>
    <col min="11042" max="11046" width="5.7265625" customWidth="1"/>
    <col min="11265" max="11265" width="5.54296875" customWidth="1"/>
    <col min="11266" max="11266" width="27.1796875" customWidth="1"/>
    <col min="11267" max="11267" width="5.7265625" customWidth="1"/>
    <col min="11268" max="11291" width="8" customWidth="1"/>
    <col min="11292" max="11293" width="8.81640625" customWidth="1"/>
    <col min="11294" max="11294" width="13.26953125" customWidth="1"/>
    <col min="11295" max="11295" width="3.7265625" customWidth="1"/>
    <col min="11296" max="11296" width="1.7265625" customWidth="1"/>
    <col min="11297" max="11297" width="17.7265625" customWidth="1"/>
    <col min="11298" max="11302" width="5.7265625" customWidth="1"/>
    <col min="11521" max="11521" width="5.54296875" customWidth="1"/>
    <col min="11522" max="11522" width="27.1796875" customWidth="1"/>
    <col min="11523" max="11523" width="5.7265625" customWidth="1"/>
    <col min="11524" max="11547" width="8" customWidth="1"/>
    <col min="11548" max="11549" width="8.81640625" customWidth="1"/>
    <col min="11550" max="11550" width="13.26953125" customWidth="1"/>
    <col min="11551" max="11551" width="3.7265625" customWidth="1"/>
    <col min="11552" max="11552" width="1.7265625" customWidth="1"/>
    <col min="11553" max="11553" width="17.7265625" customWidth="1"/>
    <col min="11554" max="11558" width="5.7265625" customWidth="1"/>
    <col min="11777" max="11777" width="5.54296875" customWidth="1"/>
    <col min="11778" max="11778" width="27.1796875" customWidth="1"/>
    <col min="11779" max="11779" width="5.7265625" customWidth="1"/>
    <col min="11780" max="11803" width="8" customWidth="1"/>
    <col min="11804" max="11805" width="8.81640625" customWidth="1"/>
    <col min="11806" max="11806" width="13.26953125" customWidth="1"/>
    <col min="11807" max="11807" width="3.7265625" customWidth="1"/>
    <col min="11808" max="11808" width="1.7265625" customWidth="1"/>
    <col min="11809" max="11809" width="17.7265625" customWidth="1"/>
    <col min="11810" max="11814" width="5.7265625" customWidth="1"/>
    <col min="12033" max="12033" width="5.54296875" customWidth="1"/>
    <col min="12034" max="12034" width="27.1796875" customWidth="1"/>
    <col min="12035" max="12035" width="5.7265625" customWidth="1"/>
    <col min="12036" max="12059" width="8" customWidth="1"/>
    <col min="12060" max="12061" width="8.81640625" customWidth="1"/>
    <col min="12062" max="12062" width="13.26953125" customWidth="1"/>
    <col min="12063" max="12063" width="3.7265625" customWidth="1"/>
    <col min="12064" max="12064" width="1.7265625" customWidth="1"/>
    <col min="12065" max="12065" width="17.7265625" customWidth="1"/>
    <col min="12066" max="12070" width="5.7265625" customWidth="1"/>
    <col min="12289" max="12289" width="5.54296875" customWidth="1"/>
    <col min="12290" max="12290" width="27.1796875" customWidth="1"/>
    <col min="12291" max="12291" width="5.7265625" customWidth="1"/>
    <col min="12292" max="12315" width="8" customWidth="1"/>
    <col min="12316" max="12317" width="8.81640625" customWidth="1"/>
    <col min="12318" max="12318" width="13.26953125" customWidth="1"/>
    <col min="12319" max="12319" width="3.7265625" customWidth="1"/>
    <col min="12320" max="12320" width="1.7265625" customWidth="1"/>
    <col min="12321" max="12321" width="17.7265625" customWidth="1"/>
    <col min="12322" max="12326" width="5.7265625" customWidth="1"/>
    <col min="12545" max="12545" width="5.54296875" customWidth="1"/>
    <col min="12546" max="12546" width="27.1796875" customWidth="1"/>
    <col min="12547" max="12547" width="5.7265625" customWidth="1"/>
    <col min="12548" max="12571" width="8" customWidth="1"/>
    <col min="12572" max="12573" width="8.81640625" customWidth="1"/>
    <col min="12574" max="12574" width="13.26953125" customWidth="1"/>
    <col min="12575" max="12575" width="3.7265625" customWidth="1"/>
    <col min="12576" max="12576" width="1.7265625" customWidth="1"/>
    <col min="12577" max="12577" width="17.7265625" customWidth="1"/>
    <col min="12578" max="12582" width="5.7265625" customWidth="1"/>
    <col min="12801" max="12801" width="5.54296875" customWidth="1"/>
    <col min="12802" max="12802" width="27.1796875" customWidth="1"/>
    <col min="12803" max="12803" width="5.7265625" customWidth="1"/>
    <col min="12804" max="12827" width="8" customWidth="1"/>
    <col min="12828" max="12829" width="8.81640625" customWidth="1"/>
    <col min="12830" max="12830" width="13.26953125" customWidth="1"/>
    <col min="12831" max="12831" width="3.7265625" customWidth="1"/>
    <col min="12832" max="12832" width="1.7265625" customWidth="1"/>
    <col min="12833" max="12833" width="17.7265625" customWidth="1"/>
    <col min="12834" max="12838" width="5.7265625" customWidth="1"/>
    <col min="13057" max="13057" width="5.54296875" customWidth="1"/>
    <col min="13058" max="13058" width="27.1796875" customWidth="1"/>
    <col min="13059" max="13059" width="5.7265625" customWidth="1"/>
    <col min="13060" max="13083" width="8" customWidth="1"/>
    <col min="13084" max="13085" width="8.81640625" customWidth="1"/>
    <col min="13086" max="13086" width="13.26953125" customWidth="1"/>
    <col min="13087" max="13087" width="3.7265625" customWidth="1"/>
    <col min="13088" max="13088" width="1.7265625" customWidth="1"/>
    <col min="13089" max="13089" width="17.7265625" customWidth="1"/>
    <col min="13090" max="13094" width="5.7265625" customWidth="1"/>
    <col min="13313" max="13313" width="5.54296875" customWidth="1"/>
    <col min="13314" max="13314" width="27.1796875" customWidth="1"/>
    <col min="13315" max="13315" width="5.7265625" customWidth="1"/>
    <col min="13316" max="13339" width="8" customWidth="1"/>
    <col min="13340" max="13341" width="8.81640625" customWidth="1"/>
    <col min="13342" max="13342" width="13.26953125" customWidth="1"/>
    <col min="13343" max="13343" width="3.7265625" customWidth="1"/>
    <col min="13344" max="13344" width="1.7265625" customWidth="1"/>
    <col min="13345" max="13345" width="17.7265625" customWidth="1"/>
    <col min="13346" max="13350" width="5.7265625" customWidth="1"/>
    <col min="13569" max="13569" width="5.54296875" customWidth="1"/>
    <col min="13570" max="13570" width="27.1796875" customWidth="1"/>
    <col min="13571" max="13571" width="5.7265625" customWidth="1"/>
    <col min="13572" max="13595" width="8" customWidth="1"/>
    <col min="13596" max="13597" width="8.81640625" customWidth="1"/>
    <col min="13598" max="13598" width="13.26953125" customWidth="1"/>
    <col min="13599" max="13599" width="3.7265625" customWidth="1"/>
    <col min="13600" max="13600" width="1.7265625" customWidth="1"/>
    <col min="13601" max="13601" width="17.7265625" customWidth="1"/>
    <col min="13602" max="13606" width="5.7265625" customWidth="1"/>
    <col min="13825" max="13825" width="5.54296875" customWidth="1"/>
    <col min="13826" max="13826" width="27.1796875" customWidth="1"/>
    <col min="13827" max="13827" width="5.7265625" customWidth="1"/>
    <col min="13828" max="13851" width="8" customWidth="1"/>
    <col min="13852" max="13853" width="8.81640625" customWidth="1"/>
    <col min="13854" max="13854" width="13.26953125" customWidth="1"/>
    <col min="13855" max="13855" width="3.7265625" customWidth="1"/>
    <col min="13856" max="13856" width="1.7265625" customWidth="1"/>
    <col min="13857" max="13857" width="17.7265625" customWidth="1"/>
    <col min="13858" max="13862" width="5.7265625" customWidth="1"/>
    <col min="14081" max="14081" width="5.54296875" customWidth="1"/>
    <col min="14082" max="14082" width="27.1796875" customWidth="1"/>
    <col min="14083" max="14083" width="5.7265625" customWidth="1"/>
    <col min="14084" max="14107" width="8" customWidth="1"/>
    <col min="14108" max="14109" width="8.81640625" customWidth="1"/>
    <col min="14110" max="14110" width="13.26953125" customWidth="1"/>
    <col min="14111" max="14111" width="3.7265625" customWidth="1"/>
    <col min="14112" max="14112" width="1.7265625" customWidth="1"/>
    <col min="14113" max="14113" width="17.7265625" customWidth="1"/>
    <col min="14114" max="14118" width="5.7265625" customWidth="1"/>
    <col min="14337" max="14337" width="5.54296875" customWidth="1"/>
    <col min="14338" max="14338" width="27.1796875" customWidth="1"/>
    <col min="14339" max="14339" width="5.7265625" customWidth="1"/>
    <col min="14340" max="14363" width="8" customWidth="1"/>
    <col min="14364" max="14365" width="8.81640625" customWidth="1"/>
    <col min="14366" max="14366" width="13.26953125" customWidth="1"/>
    <col min="14367" max="14367" width="3.7265625" customWidth="1"/>
    <col min="14368" max="14368" width="1.7265625" customWidth="1"/>
    <col min="14369" max="14369" width="17.7265625" customWidth="1"/>
    <col min="14370" max="14374" width="5.7265625" customWidth="1"/>
    <col min="14593" max="14593" width="5.54296875" customWidth="1"/>
    <col min="14594" max="14594" width="27.1796875" customWidth="1"/>
    <col min="14595" max="14595" width="5.7265625" customWidth="1"/>
    <col min="14596" max="14619" width="8" customWidth="1"/>
    <col min="14620" max="14621" width="8.81640625" customWidth="1"/>
    <col min="14622" max="14622" width="13.26953125" customWidth="1"/>
    <col min="14623" max="14623" width="3.7265625" customWidth="1"/>
    <col min="14624" max="14624" width="1.7265625" customWidth="1"/>
    <col min="14625" max="14625" width="17.7265625" customWidth="1"/>
    <col min="14626" max="14630" width="5.7265625" customWidth="1"/>
    <col min="14849" max="14849" width="5.54296875" customWidth="1"/>
    <col min="14850" max="14850" width="27.1796875" customWidth="1"/>
    <col min="14851" max="14851" width="5.7265625" customWidth="1"/>
    <col min="14852" max="14875" width="8" customWidth="1"/>
    <col min="14876" max="14877" width="8.81640625" customWidth="1"/>
    <col min="14878" max="14878" width="13.26953125" customWidth="1"/>
    <col min="14879" max="14879" width="3.7265625" customWidth="1"/>
    <col min="14880" max="14880" width="1.7265625" customWidth="1"/>
    <col min="14881" max="14881" width="17.7265625" customWidth="1"/>
    <col min="14882" max="14886" width="5.7265625" customWidth="1"/>
    <col min="15105" max="15105" width="5.54296875" customWidth="1"/>
    <col min="15106" max="15106" width="27.1796875" customWidth="1"/>
    <col min="15107" max="15107" width="5.7265625" customWidth="1"/>
    <col min="15108" max="15131" width="8" customWidth="1"/>
    <col min="15132" max="15133" width="8.81640625" customWidth="1"/>
    <col min="15134" max="15134" width="13.26953125" customWidth="1"/>
    <col min="15135" max="15135" width="3.7265625" customWidth="1"/>
    <col min="15136" max="15136" width="1.7265625" customWidth="1"/>
    <col min="15137" max="15137" width="17.7265625" customWidth="1"/>
    <col min="15138" max="15142" width="5.7265625" customWidth="1"/>
    <col min="15361" max="15361" width="5.54296875" customWidth="1"/>
    <col min="15362" max="15362" width="27.1796875" customWidth="1"/>
    <col min="15363" max="15363" width="5.7265625" customWidth="1"/>
    <col min="15364" max="15387" width="8" customWidth="1"/>
    <col min="15388" max="15389" width="8.81640625" customWidth="1"/>
    <col min="15390" max="15390" width="13.26953125" customWidth="1"/>
    <col min="15391" max="15391" width="3.7265625" customWidth="1"/>
    <col min="15392" max="15392" width="1.7265625" customWidth="1"/>
    <col min="15393" max="15393" width="17.7265625" customWidth="1"/>
    <col min="15394" max="15398" width="5.7265625" customWidth="1"/>
    <col min="15617" max="15617" width="5.54296875" customWidth="1"/>
    <col min="15618" max="15618" width="27.1796875" customWidth="1"/>
    <col min="15619" max="15619" width="5.7265625" customWidth="1"/>
    <col min="15620" max="15643" width="8" customWidth="1"/>
    <col min="15644" max="15645" width="8.81640625" customWidth="1"/>
    <col min="15646" max="15646" width="13.26953125" customWidth="1"/>
    <col min="15647" max="15647" width="3.7265625" customWidth="1"/>
    <col min="15648" max="15648" width="1.7265625" customWidth="1"/>
    <col min="15649" max="15649" width="17.7265625" customWidth="1"/>
    <col min="15650" max="15654" width="5.7265625" customWidth="1"/>
    <col min="15873" max="15873" width="5.54296875" customWidth="1"/>
    <col min="15874" max="15874" width="27.1796875" customWidth="1"/>
    <col min="15875" max="15875" width="5.7265625" customWidth="1"/>
    <col min="15876" max="15899" width="8" customWidth="1"/>
    <col min="15900" max="15901" width="8.81640625" customWidth="1"/>
    <col min="15902" max="15902" width="13.26953125" customWidth="1"/>
    <col min="15903" max="15903" width="3.7265625" customWidth="1"/>
    <col min="15904" max="15904" width="1.7265625" customWidth="1"/>
    <col min="15905" max="15905" width="17.7265625" customWidth="1"/>
    <col min="15906" max="15910" width="5.7265625" customWidth="1"/>
    <col min="16129" max="16129" width="5.54296875" customWidth="1"/>
    <col min="16130" max="16130" width="27.1796875" customWidth="1"/>
    <col min="16131" max="16131" width="5.7265625" customWidth="1"/>
    <col min="16132" max="16155" width="8" customWidth="1"/>
    <col min="16156" max="16157" width="8.81640625" customWidth="1"/>
    <col min="16158" max="16158" width="13.26953125" customWidth="1"/>
    <col min="16159" max="16159" width="3.7265625" customWidth="1"/>
    <col min="16160" max="16160" width="1.7265625" customWidth="1"/>
    <col min="16161" max="16161" width="17.7265625" customWidth="1"/>
    <col min="16162" max="16166" width="5.7265625" customWidth="1"/>
  </cols>
  <sheetData>
    <row r="1" spans="2:33" ht="12.75" customHeight="1" x14ac:dyDescent="0.35">
      <c r="C1" s="99" t="s">
        <v>80</v>
      </c>
    </row>
    <row r="2" spans="2:33" ht="6" customHeight="1" x14ac:dyDescent="0.35">
      <c r="B2" s="42"/>
      <c r="C2" s="99"/>
    </row>
    <row r="3" spans="2:33" ht="29.5" x14ac:dyDescent="0.55000000000000004">
      <c r="C3" s="99"/>
      <c r="D3" s="101">
        <v>2021</v>
      </c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</row>
    <row r="4" spans="2:33" x14ac:dyDescent="0.35">
      <c r="C4" s="99"/>
      <c r="D4" s="43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</row>
    <row r="5" spans="2:33" ht="23.5" customHeight="1" x14ac:dyDescent="0.35">
      <c r="C5" s="99"/>
      <c r="D5" s="103" t="s">
        <v>81</v>
      </c>
      <c r="E5" s="104"/>
      <c r="F5" s="103" t="s">
        <v>82</v>
      </c>
      <c r="G5" s="105"/>
      <c r="H5" s="103" t="s">
        <v>83</v>
      </c>
      <c r="I5" s="104"/>
      <c r="J5" s="103" t="s">
        <v>84</v>
      </c>
      <c r="K5" s="105"/>
      <c r="L5" s="104" t="s">
        <v>85</v>
      </c>
      <c r="M5" s="104"/>
      <c r="N5" s="103" t="s">
        <v>86</v>
      </c>
      <c r="O5" s="105"/>
      <c r="P5" s="104" t="s">
        <v>87</v>
      </c>
      <c r="Q5" s="104"/>
      <c r="R5" s="103" t="s">
        <v>88</v>
      </c>
      <c r="S5" s="105"/>
      <c r="T5" s="104" t="s">
        <v>89</v>
      </c>
      <c r="U5" s="104"/>
      <c r="V5" s="103" t="s">
        <v>90</v>
      </c>
      <c r="W5" s="105"/>
      <c r="X5" s="104" t="s">
        <v>91</v>
      </c>
      <c r="Y5" s="104"/>
      <c r="Z5" s="103" t="s">
        <v>92</v>
      </c>
      <c r="AA5" s="105"/>
      <c r="AB5" s="106" t="s">
        <v>93</v>
      </c>
      <c r="AC5" s="107"/>
      <c r="AD5" s="96" t="s">
        <v>94</v>
      </c>
    </row>
    <row r="6" spans="2:33" x14ac:dyDescent="0.35">
      <c r="C6" s="99"/>
      <c r="F6" s="45"/>
      <c r="G6" s="46"/>
      <c r="H6" s="45"/>
      <c r="J6" s="45"/>
      <c r="K6" s="46"/>
      <c r="N6" s="45"/>
      <c r="O6" s="46"/>
      <c r="R6" s="45"/>
      <c r="S6" s="46"/>
      <c r="V6" s="45"/>
      <c r="W6" s="46"/>
      <c r="Z6" s="45"/>
      <c r="AA6" s="46"/>
      <c r="AB6" s="47"/>
      <c r="AC6" s="48"/>
      <c r="AD6" s="97"/>
    </row>
    <row r="7" spans="2:33" x14ac:dyDescent="0.35">
      <c r="B7" s="49"/>
      <c r="C7" s="100"/>
      <c r="D7" s="50" t="s">
        <v>61</v>
      </c>
      <c r="E7" s="50" t="s">
        <v>62</v>
      </c>
      <c r="F7" s="51" t="s">
        <v>61</v>
      </c>
      <c r="G7" s="52" t="s">
        <v>62</v>
      </c>
      <c r="H7" s="51" t="s">
        <v>61</v>
      </c>
      <c r="I7" s="50" t="s">
        <v>62</v>
      </c>
      <c r="J7" s="51" t="s">
        <v>61</v>
      </c>
      <c r="K7" s="52" t="s">
        <v>62</v>
      </c>
      <c r="L7" s="50" t="s">
        <v>61</v>
      </c>
      <c r="M7" s="50" t="s">
        <v>62</v>
      </c>
      <c r="N7" s="51" t="s">
        <v>61</v>
      </c>
      <c r="O7" s="52" t="s">
        <v>62</v>
      </c>
      <c r="P7" s="50" t="s">
        <v>61</v>
      </c>
      <c r="Q7" s="50" t="s">
        <v>62</v>
      </c>
      <c r="R7" s="51" t="s">
        <v>61</v>
      </c>
      <c r="S7" s="52" t="s">
        <v>62</v>
      </c>
      <c r="T7" s="50" t="s">
        <v>61</v>
      </c>
      <c r="U7" s="50" t="s">
        <v>62</v>
      </c>
      <c r="V7" s="51" t="s">
        <v>61</v>
      </c>
      <c r="W7" s="52" t="s">
        <v>62</v>
      </c>
      <c r="X7" s="50" t="s">
        <v>61</v>
      </c>
      <c r="Y7" s="50" t="s">
        <v>62</v>
      </c>
      <c r="Z7" s="51" t="s">
        <v>61</v>
      </c>
      <c r="AA7" s="52" t="s">
        <v>62</v>
      </c>
      <c r="AB7" s="53" t="s">
        <v>61</v>
      </c>
      <c r="AC7" s="54" t="s">
        <v>62</v>
      </c>
      <c r="AD7" s="98"/>
    </row>
    <row r="8" spans="2:33" x14ac:dyDescent="0.35">
      <c r="B8" s="55" t="s">
        <v>64</v>
      </c>
      <c r="C8" s="56">
        <v>5</v>
      </c>
      <c r="D8" s="57">
        <v>1</v>
      </c>
      <c r="E8" s="58">
        <v>3</v>
      </c>
      <c r="F8" s="57">
        <v>12</v>
      </c>
      <c r="G8" s="58">
        <v>9</v>
      </c>
      <c r="H8" s="57">
        <v>11</v>
      </c>
      <c r="I8" s="58">
        <v>15</v>
      </c>
      <c r="J8" s="57">
        <v>22</v>
      </c>
      <c r="K8" s="58">
        <v>20</v>
      </c>
      <c r="L8" s="57">
        <v>99</v>
      </c>
      <c r="M8" s="58">
        <v>92</v>
      </c>
      <c r="N8" s="57">
        <v>381</v>
      </c>
      <c r="O8" s="58">
        <v>343</v>
      </c>
      <c r="P8" s="57">
        <v>729</v>
      </c>
      <c r="Q8" s="58">
        <v>715</v>
      </c>
      <c r="R8" s="57">
        <v>1024</v>
      </c>
      <c r="S8" s="58">
        <v>1096</v>
      </c>
      <c r="T8" s="57">
        <v>672</v>
      </c>
      <c r="U8" s="58">
        <v>824</v>
      </c>
      <c r="V8" s="57">
        <v>188</v>
      </c>
      <c r="W8" s="58">
        <v>311</v>
      </c>
      <c r="X8" s="57">
        <v>18</v>
      </c>
      <c r="Y8" s="58">
        <v>27</v>
      </c>
      <c r="Z8" s="57">
        <v>4</v>
      </c>
      <c r="AA8" s="58">
        <v>6</v>
      </c>
      <c r="AB8" s="59">
        <f t="shared" ref="AB8:AC12" si="0">+D8+F8+H8+J8+L8+N8+P8+R8+T8+V8+X8+Z8</f>
        <v>3161</v>
      </c>
      <c r="AC8" s="60">
        <f t="shared" si="0"/>
        <v>3461</v>
      </c>
      <c r="AD8" s="61">
        <f>+AB8+AC8</f>
        <v>6622</v>
      </c>
    </row>
    <row r="9" spans="2:33" x14ac:dyDescent="0.35">
      <c r="B9" s="55" t="s">
        <v>95</v>
      </c>
      <c r="C9" s="56">
        <v>1</v>
      </c>
      <c r="D9" s="57">
        <v>10728</v>
      </c>
      <c r="E9" s="58">
        <v>13907</v>
      </c>
      <c r="F9" s="57">
        <v>12145</v>
      </c>
      <c r="G9" s="58">
        <v>11886</v>
      </c>
      <c r="H9" s="57">
        <v>12392</v>
      </c>
      <c r="I9" s="58">
        <v>11551</v>
      </c>
      <c r="J9" s="57">
        <v>10404</v>
      </c>
      <c r="K9" s="58">
        <v>8955</v>
      </c>
      <c r="L9" s="57">
        <v>20221</v>
      </c>
      <c r="M9" s="58">
        <v>18667</v>
      </c>
      <c r="N9" s="57">
        <v>30674</v>
      </c>
      <c r="O9" s="58">
        <v>24447</v>
      </c>
      <c r="P9" s="57">
        <v>77883</v>
      </c>
      <c r="Q9" s="58">
        <v>47044</v>
      </c>
      <c r="R9" s="57">
        <v>70509</v>
      </c>
      <c r="S9" s="58">
        <v>93995</v>
      </c>
      <c r="T9" s="57">
        <v>41337</v>
      </c>
      <c r="U9" s="58">
        <v>46807</v>
      </c>
      <c r="V9" s="57">
        <v>41659</v>
      </c>
      <c r="W9" s="58">
        <v>42845</v>
      </c>
      <c r="X9" s="57">
        <v>30537</v>
      </c>
      <c r="Y9" s="58">
        <v>32887</v>
      </c>
      <c r="Z9" s="57">
        <v>36083</v>
      </c>
      <c r="AA9" s="58">
        <v>31916</v>
      </c>
      <c r="AB9" s="59">
        <f t="shared" si="0"/>
        <v>394572</v>
      </c>
      <c r="AC9" s="60">
        <f t="shared" si="0"/>
        <v>384907</v>
      </c>
      <c r="AD9" s="61">
        <f>+AB9+AC9</f>
        <v>779479</v>
      </c>
    </row>
    <row r="10" spans="2:33" x14ac:dyDescent="0.35">
      <c r="B10" s="55"/>
      <c r="C10" s="56">
        <v>2</v>
      </c>
      <c r="D10" s="57">
        <v>1597</v>
      </c>
      <c r="E10" s="58">
        <v>1769</v>
      </c>
      <c r="F10" s="57">
        <v>1833</v>
      </c>
      <c r="G10" s="58">
        <v>1903</v>
      </c>
      <c r="H10" s="57">
        <v>2272</v>
      </c>
      <c r="I10" s="58">
        <v>2419</v>
      </c>
      <c r="J10" s="57">
        <v>1953</v>
      </c>
      <c r="K10" s="58">
        <v>1853</v>
      </c>
      <c r="L10" s="57">
        <v>2278</v>
      </c>
      <c r="M10" s="58">
        <v>2318</v>
      </c>
      <c r="N10" s="57">
        <v>3050</v>
      </c>
      <c r="O10" s="58">
        <v>2777</v>
      </c>
      <c r="P10" s="57">
        <v>4221</v>
      </c>
      <c r="Q10" s="58">
        <v>3673</v>
      </c>
      <c r="R10" s="57">
        <v>3917</v>
      </c>
      <c r="S10" s="58">
        <v>4198</v>
      </c>
      <c r="T10" s="57">
        <v>3584</v>
      </c>
      <c r="U10" s="58">
        <v>3766</v>
      </c>
      <c r="V10" s="57">
        <v>3392</v>
      </c>
      <c r="W10" s="58">
        <v>3474</v>
      </c>
      <c r="X10" s="57">
        <v>2892</v>
      </c>
      <c r="Y10" s="58">
        <v>3190</v>
      </c>
      <c r="Z10" s="57">
        <v>2616</v>
      </c>
      <c r="AA10" s="58">
        <v>2518</v>
      </c>
      <c r="AB10" s="59">
        <f t="shared" si="0"/>
        <v>33605</v>
      </c>
      <c r="AC10" s="60">
        <f t="shared" si="0"/>
        <v>33858</v>
      </c>
      <c r="AD10" s="61">
        <f>+AB10+AC10</f>
        <v>67463</v>
      </c>
      <c r="AG10" s="62"/>
    </row>
    <row r="11" spans="2:33" x14ac:dyDescent="0.35">
      <c r="B11" s="55"/>
      <c r="C11" s="56">
        <v>3</v>
      </c>
      <c r="D11" s="57">
        <v>458</v>
      </c>
      <c r="E11" s="58">
        <v>508</v>
      </c>
      <c r="F11" s="57">
        <v>511</v>
      </c>
      <c r="G11" s="58">
        <v>551</v>
      </c>
      <c r="H11" s="57">
        <v>586</v>
      </c>
      <c r="I11" s="58">
        <v>642</v>
      </c>
      <c r="J11" s="57">
        <v>530</v>
      </c>
      <c r="K11" s="58">
        <v>521</v>
      </c>
      <c r="L11" s="57">
        <v>620</v>
      </c>
      <c r="M11" s="58">
        <v>654</v>
      </c>
      <c r="N11" s="57">
        <v>844</v>
      </c>
      <c r="O11" s="58">
        <v>899</v>
      </c>
      <c r="P11" s="57">
        <v>1288</v>
      </c>
      <c r="Q11" s="58">
        <v>1302</v>
      </c>
      <c r="R11" s="57">
        <v>1219</v>
      </c>
      <c r="S11" s="58">
        <v>1263</v>
      </c>
      <c r="T11" s="57">
        <v>982</v>
      </c>
      <c r="U11" s="58">
        <v>1026</v>
      </c>
      <c r="V11" s="57">
        <v>985</v>
      </c>
      <c r="W11" s="58">
        <v>1038</v>
      </c>
      <c r="X11" s="57">
        <v>912</v>
      </c>
      <c r="Y11" s="58">
        <v>1053</v>
      </c>
      <c r="Z11" s="57">
        <v>945</v>
      </c>
      <c r="AA11" s="58">
        <v>1048</v>
      </c>
      <c r="AB11" s="59">
        <f t="shared" si="0"/>
        <v>9880</v>
      </c>
      <c r="AC11" s="60">
        <f t="shared" si="0"/>
        <v>10505</v>
      </c>
      <c r="AD11" s="61">
        <f>+AB11+AC11</f>
        <v>20385</v>
      </c>
    </row>
    <row r="12" spans="2:33" x14ac:dyDescent="0.35">
      <c r="B12" s="55"/>
      <c r="C12" s="56">
        <v>4</v>
      </c>
      <c r="D12" s="57">
        <f>15679+5235+7</f>
        <v>20921</v>
      </c>
      <c r="E12" s="58">
        <f>19060+5066+22</f>
        <v>24148</v>
      </c>
      <c r="F12" s="57">
        <f>17890+5147+5</f>
        <v>23042</v>
      </c>
      <c r="G12" s="58">
        <f>21993+5307+19</f>
        <v>27319</v>
      </c>
      <c r="H12" s="57">
        <f>20892+5653+14</f>
        <v>26559</v>
      </c>
      <c r="I12" s="58">
        <f>25665+5950+20</f>
        <v>31635</v>
      </c>
      <c r="J12" s="57">
        <f>17869+5099+11</f>
        <v>22979</v>
      </c>
      <c r="K12" s="58">
        <f>20625+4955+7</f>
        <v>25587</v>
      </c>
      <c r="L12" s="57">
        <f>17354+5411+5</f>
        <v>22770</v>
      </c>
      <c r="M12" s="58">
        <f>20361+5405+18</f>
        <v>25784</v>
      </c>
      <c r="N12" s="57">
        <f>20084+5301+11</f>
        <v>25396</v>
      </c>
      <c r="O12" s="58">
        <f>22631+5462+16</f>
        <v>28109</v>
      </c>
      <c r="P12" s="57">
        <f>20052+5428+12</f>
        <v>25492</v>
      </c>
      <c r="Q12" s="58">
        <f>23652+6110+19</f>
        <v>29781</v>
      </c>
      <c r="R12" s="57">
        <f>12885+4757+17</f>
        <v>17659</v>
      </c>
      <c r="S12" s="58">
        <f>15593+5134+12</f>
        <v>20739</v>
      </c>
      <c r="T12" s="57">
        <f>19521+5541+12</f>
        <v>25074</v>
      </c>
      <c r="U12" s="58">
        <f>22094+5903+13</f>
        <v>28010</v>
      </c>
      <c r="V12" s="57">
        <f>19202+5960+9</f>
        <v>25171</v>
      </c>
      <c r="W12" s="58">
        <f>22074+6432+15</f>
        <v>28521</v>
      </c>
      <c r="X12" s="57">
        <f>18531+5912+9</f>
        <v>24452</v>
      </c>
      <c r="Y12" s="58">
        <f>21900+5892+13</f>
        <v>27805</v>
      </c>
      <c r="Z12" s="57">
        <f>16172+5910+7</f>
        <v>22089</v>
      </c>
      <c r="AA12" s="58">
        <f>17741+5250+14</f>
        <v>23005</v>
      </c>
      <c r="AB12" s="59">
        <f t="shared" si="0"/>
        <v>281604</v>
      </c>
      <c r="AC12" s="60">
        <f t="shared" si="0"/>
        <v>320443</v>
      </c>
      <c r="AD12" s="61">
        <f>+AB12+AC12</f>
        <v>602047</v>
      </c>
    </row>
    <row r="13" spans="2:33" x14ac:dyDescent="0.35">
      <c r="B13" s="63"/>
      <c r="C13" s="64" t="s">
        <v>96</v>
      </c>
      <c r="D13" s="65">
        <f t="shared" ref="D13:S13" si="1">SUM(D8:D12)</f>
        <v>33705</v>
      </c>
      <c r="E13" s="65">
        <f t="shared" si="1"/>
        <v>40335</v>
      </c>
      <c r="F13" s="65">
        <f t="shared" si="1"/>
        <v>37543</v>
      </c>
      <c r="G13" s="65">
        <f t="shared" si="1"/>
        <v>41668</v>
      </c>
      <c r="H13" s="65">
        <f t="shared" si="1"/>
        <v>41820</v>
      </c>
      <c r="I13" s="66">
        <f t="shared" si="1"/>
        <v>46262</v>
      </c>
      <c r="J13" s="65">
        <f t="shared" si="1"/>
        <v>35888</v>
      </c>
      <c r="K13" s="65">
        <f t="shared" si="1"/>
        <v>36936</v>
      </c>
      <c r="L13" s="65">
        <f t="shared" si="1"/>
        <v>45988</v>
      </c>
      <c r="M13" s="65">
        <f t="shared" si="1"/>
        <v>47515</v>
      </c>
      <c r="N13" s="65">
        <f t="shared" si="1"/>
        <v>60345</v>
      </c>
      <c r="O13" s="65">
        <f t="shared" si="1"/>
        <v>56575</v>
      </c>
      <c r="P13" s="65">
        <f t="shared" si="1"/>
        <v>109613</v>
      </c>
      <c r="Q13" s="65">
        <f t="shared" si="1"/>
        <v>82515</v>
      </c>
      <c r="R13" s="65">
        <f t="shared" si="1"/>
        <v>94328</v>
      </c>
      <c r="S13" s="65">
        <f t="shared" si="1"/>
        <v>121291</v>
      </c>
      <c r="T13" s="65">
        <f t="shared" ref="T13:Y13" si="2">SUM(T9:T12)</f>
        <v>70977</v>
      </c>
      <c r="U13" s="66">
        <f t="shared" si="2"/>
        <v>79609</v>
      </c>
      <c r="V13" s="65">
        <f t="shared" si="2"/>
        <v>71207</v>
      </c>
      <c r="W13" s="66">
        <f t="shared" si="2"/>
        <v>75878</v>
      </c>
      <c r="X13" s="65">
        <f t="shared" si="2"/>
        <v>58793</v>
      </c>
      <c r="Y13" s="66">
        <f t="shared" si="2"/>
        <v>64935</v>
      </c>
      <c r="Z13" s="65">
        <f>SUM(Z9:Z12)</f>
        <v>61733</v>
      </c>
      <c r="AA13" s="66">
        <f>SUM(AA9:AA12)</f>
        <v>58487</v>
      </c>
      <c r="AB13" s="67">
        <f>SUM(AB8:AB12)</f>
        <v>722822</v>
      </c>
      <c r="AC13" s="68">
        <f>SUM(AC8:AC12)</f>
        <v>753174</v>
      </c>
      <c r="AD13" s="69">
        <f>SUM(AD5:AD12)</f>
        <v>1475996</v>
      </c>
    </row>
    <row r="14" spans="2:33" x14ac:dyDescent="0.35">
      <c r="B14" s="40"/>
      <c r="C14" s="70"/>
      <c r="D14" s="40"/>
      <c r="E14" s="40"/>
      <c r="F14" s="71"/>
      <c r="G14" s="72"/>
      <c r="H14" s="71"/>
      <c r="I14" s="40"/>
      <c r="J14" s="71"/>
      <c r="K14" s="40"/>
      <c r="L14" s="71"/>
      <c r="M14" s="72"/>
      <c r="N14" s="40"/>
      <c r="O14" s="40"/>
      <c r="P14" s="71"/>
      <c r="Q14" s="72"/>
      <c r="R14" s="40"/>
      <c r="S14" s="40"/>
      <c r="T14" s="71"/>
      <c r="U14" s="72"/>
      <c r="V14" s="40"/>
      <c r="W14" s="40"/>
      <c r="X14" s="71"/>
      <c r="Y14" s="72"/>
      <c r="Z14" s="40"/>
      <c r="AA14" s="72"/>
      <c r="AB14" s="73"/>
      <c r="AC14" s="74"/>
      <c r="AD14" s="75"/>
    </row>
    <row r="15" spans="2:33" x14ac:dyDescent="0.35">
      <c r="B15" s="55" t="s">
        <v>67</v>
      </c>
      <c r="C15" s="70" t="s">
        <v>97</v>
      </c>
      <c r="D15" s="57">
        <v>0</v>
      </c>
      <c r="E15" s="58">
        <v>0</v>
      </c>
      <c r="F15" s="57">
        <v>6</v>
      </c>
      <c r="G15" s="58">
        <v>6</v>
      </c>
      <c r="H15" s="57">
        <v>14</v>
      </c>
      <c r="I15" s="58">
        <v>12</v>
      </c>
      <c r="J15" s="57">
        <v>22</v>
      </c>
      <c r="K15" s="58">
        <v>16</v>
      </c>
      <c r="L15" s="57">
        <v>184</v>
      </c>
      <c r="M15" s="58">
        <v>237</v>
      </c>
      <c r="N15" s="57">
        <v>323</v>
      </c>
      <c r="O15" s="58">
        <v>345</v>
      </c>
      <c r="P15" s="57">
        <v>266</v>
      </c>
      <c r="Q15" s="58">
        <v>331</v>
      </c>
      <c r="R15" s="57">
        <v>392</v>
      </c>
      <c r="S15" s="58">
        <v>332</v>
      </c>
      <c r="T15" s="57">
        <v>577</v>
      </c>
      <c r="U15" s="58">
        <v>464</v>
      </c>
      <c r="V15" s="57">
        <v>262</v>
      </c>
      <c r="W15" s="58">
        <v>179</v>
      </c>
      <c r="X15" s="57">
        <v>12</v>
      </c>
      <c r="Y15" s="58">
        <v>23</v>
      </c>
      <c r="Z15" s="57">
        <v>3</v>
      </c>
      <c r="AA15" s="58">
        <v>0</v>
      </c>
      <c r="AB15" s="59">
        <f>+D15+F15+H15+J15+L15+N15+P15+R15+T15+V15+X15+Z15</f>
        <v>2061</v>
      </c>
      <c r="AC15" s="60">
        <f t="shared" ref="AB15:AC22" si="3">+E15+G15+I15+K15+M15+O15+Q15+S15+U15+W15+Y15+AA15</f>
        <v>1945</v>
      </c>
      <c r="AD15" s="61">
        <f>+AB15+AC15</f>
        <v>4006</v>
      </c>
    </row>
    <row r="16" spans="2:33" x14ac:dyDescent="0.35">
      <c r="B16" s="55" t="s">
        <v>68</v>
      </c>
      <c r="C16" s="70" t="s">
        <v>98</v>
      </c>
      <c r="D16" s="57">
        <v>8115</v>
      </c>
      <c r="E16" s="58">
        <v>6962</v>
      </c>
      <c r="F16" s="57">
        <v>10599</v>
      </c>
      <c r="G16" s="58">
        <v>10839</v>
      </c>
      <c r="H16" s="57">
        <v>8708</v>
      </c>
      <c r="I16" s="58">
        <v>8722</v>
      </c>
      <c r="J16" s="57">
        <v>8127</v>
      </c>
      <c r="K16" s="58">
        <v>8680</v>
      </c>
      <c r="L16" s="57">
        <v>16522</v>
      </c>
      <c r="M16" s="58">
        <v>16903</v>
      </c>
      <c r="N16" s="57">
        <v>18585</v>
      </c>
      <c r="O16" s="58">
        <v>20771</v>
      </c>
      <c r="P16" s="57">
        <v>35867</v>
      </c>
      <c r="Q16" s="58">
        <v>52803</v>
      </c>
      <c r="R16" s="57">
        <v>50521</v>
      </c>
      <c r="S16" s="58">
        <v>35653</v>
      </c>
      <c r="T16" s="57">
        <v>32590</v>
      </c>
      <c r="U16" s="58">
        <v>31844</v>
      </c>
      <c r="V16" s="57">
        <v>36027</v>
      </c>
      <c r="W16" s="58">
        <v>31955</v>
      </c>
      <c r="X16" s="57">
        <v>20477</v>
      </c>
      <c r="Y16" s="58">
        <v>19062</v>
      </c>
      <c r="Z16" s="57">
        <v>16228</v>
      </c>
      <c r="AA16" s="58">
        <v>20021</v>
      </c>
      <c r="AB16" s="59">
        <f>+D16+F16+H16+J16+L16+N16+P16+R16+T16+V16+X16+Z16</f>
        <v>262366</v>
      </c>
      <c r="AC16" s="60">
        <f>+E16+G16+I16+K16+M16+O16+Q16+S16+U16+W16+Y16+AA16</f>
        <v>264215</v>
      </c>
      <c r="AD16" s="61">
        <f t="shared" ref="AD16:AD22" si="4">+AB16+AC16</f>
        <v>526581</v>
      </c>
    </row>
    <row r="17" spans="2:33" x14ac:dyDescent="0.35">
      <c r="B17" s="55"/>
      <c r="C17" s="70" t="s">
        <v>99</v>
      </c>
      <c r="D17" s="57">
        <v>559</v>
      </c>
      <c r="E17" s="58">
        <v>424</v>
      </c>
      <c r="F17" s="57">
        <v>739</v>
      </c>
      <c r="G17" s="58">
        <v>598</v>
      </c>
      <c r="H17" s="57">
        <v>718</v>
      </c>
      <c r="I17" s="58">
        <v>529</v>
      </c>
      <c r="J17" s="57">
        <v>699</v>
      </c>
      <c r="K17" s="58">
        <v>619</v>
      </c>
      <c r="L17" s="57">
        <v>981</v>
      </c>
      <c r="M17" s="58">
        <v>937</v>
      </c>
      <c r="N17" s="57">
        <v>1113</v>
      </c>
      <c r="O17" s="58">
        <v>1080</v>
      </c>
      <c r="P17" s="57">
        <v>1570</v>
      </c>
      <c r="Q17" s="58">
        <v>1830</v>
      </c>
      <c r="R17" s="57">
        <v>1845</v>
      </c>
      <c r="S17" s="58">
        <v>1629</v>
      </c>
      <c r="T17" s="57">
        <v>1723</v>
      </c>
      <c r="U17" s="58">
        <v>1645</v>
      </c>
      <c r="V17" s="57">
        <v>1931</v>
      </c>
      <c r="W17" s="58">
        <v>1488</v>
      </c>
      <c r="X17" s="57">
        <v>1083</v>
      </c>
      <c r="Y17" s="58">
        <v>893</v>
      </c>
      <c r="Z17" s="57">
        <v>757</v>
      </c>
      <c r="AA17" s="58">
        <v>771</v>
      </c>
      <c r="AB17" s="59">
        <f t="shared" si="3"/>
        <v>13718</v>
      </c>
      <c r="AC17" s="60">
        <f t="shared" si="3"/>
        <v>12443</v>
      </c>
      <c r="AD17" s="61">
        <f t="shared" si="4"/>
        <v>26161</v>
      </c>
    </row>
    <row r="18" spans="2:33" x14ac:dyDescent="0.35">
      <c r="B18" s="55"/>
      <c r="C18" s="70" t="s">
        <v>100</v>
      </c>
      <c r="D18" s="57">
        <v>70</v>
      </c>
      <c r="E18" s="58">
        <v>99</v>
      </c>
      <c r="F18" s="57">
        <v>112</v>
      </c>
      <c r="G18" s="58">
        <v>131</v>
      </c>
      <c r="H18" s="57">
        <v>121</v>
      </c>
      <c r="I18" s="58">
        <v>150</v>
      </c>
      <c r="J18" s="57">
        <v>122</v>
      </c>
      <c r="K18" s="58">
        <v>126</v>
      </c>
      <c r="L18" s="57">
        <v>126</v>
      </c>
      <c r="M18" s="58">
        <v>155</v>
      </c>
      <c r="N18" s="57">
        <v>137</v>
      </c>
      <c r="O18" s="58">
        <v>147</v>
      </c>
      <c r="P18" s="57">
        <v>128</v>
      </c>
      <c r="Q18" s="58">
        <v>143</v>
      </c>
      <c r="R18" s="57">
        <v>103</v>
      </c>
      <c r="S18" s="58">
        <v>119</v>
      </c>
      <c r="T18" s="57">
        <v>136</v>
      </c>
      <c r="U18" s="58">
        <v>132</v>
      </c>
      <c r="V18" s="57">
        <v>147</v>
      </c>
      <c r="W18" s="58">
        <v>196</v>
      </c>
      <c r="X18" s="57">
        <v>179</v>
      </c>
      <c r="Y18" s="58">
        <v>201</v>
      </c>
      <c r="Z18" s="57">
        <v>119</v>
      </c>
      <c r="AA18" s="58">
        <v>163</v>
      </c>
      <c r="AB18" s="59">
        <f t="shared" si="3"/>
        <v>1500</v>
      </c>
      <c r="AC18" s="60">
        <f t="shared" si="3"/>
        <v>1762</v>
      </c>
      <c r="AD18" s="61">
        <f t="shared" si="4"/>
        <v>3262</v>
      </c>
      <c r="AG18" s="62"/>
    </row>
    <row r="19" spans="2:33" x14ac:dyDescent="0.35">
      <c r="B19" s="55"/>
      <c r="C19" s="70" t="s">
        <v>101</v>
      </c>
      <c r="D19" s="57">
        <v>9</v>
      </c>
      <c r="E19" s="58">
        <v>10</v>
      </c>
      <c r="F19" s="57">
        <v>1</v>
      </c>
      <c r="G19" s="58">
        <v>0</v>
      </c>
      <c r="H19" s="57">
        <v>0</v>
      </c>
      <c r="I19" s="58">
        <v>1</v>
      </c>
      <c r="J19" s="57">
        <v>1</v>
      </c>
      <c r="K19" s="58">
        <v>1</v>
      </c>
      <c r="L19" s="57">
        <v>9</v>
      </c>
      <c r="M19" s="58">
        <v>10</v>
      </c>
      <c r="N19" s="57">
        <v>39</v>
      </c>
      <c r="O19" s="58">
        <v>35</v>
      </c>
      <c r="P19" s="57">
        <v>70</v>
      </c>
      <c r="Q19" s="58">
        <v>75</v>
      </c>
      <c r="R19" s="57">
        <v>69</v>
      </c>
      <c r="S19" s="58">
        <v>66</v>
      </c>
      <c r="T19" s="57">
        <v>95</v>
      </c>
      <c r="U19" s="58">
        <v>98</v>
      </c>
      <c r="V19" s="57">
        <v>105</v>
      </c>
      <c r="W19" s="58">
        <v>90</v>
      </c>
      <c r="X19" s="57">
        <v>73</v>
      </c>
      <c r="Y19" s="58">
        <v>71</v>
      </c>
      <c r="Z19" s="57">
        <v>80</v>
      </c>
      <c r="AA19" s="58">
        <v>74</v>
      </c>
      <c r="AB19" s="59">
        <f t="shared" si="3"/>
        <v>551</v>
      </c>
      <c r="AC19" s="60">
        <f t="shared" si="3"/>
        <v>531</v>
      </c>
      <c r="AD19" s="61">
        <f t="shared" si="4"/>
        <v>1082</v>
      </c>
    </row>
    <row r="20" spans="2:33" x14ac:dyDescent="0.35">
      <c r="B20" s="55"/>
      <c r="C20" s="70" t="s">
        <v>102</v>
      </c>
      <c r="D20" s="57">
        <v>38</v>
      </c>
      <c r="E20" s="58">
        <v>41</v>
      </c>
      <c r="F20" s="57">
        <v>67</v>
      </c>
      <c r="G20" s="58">
        <v>66</v>
      </c>
      <c r="H20" s="57">
        <v>62</v>
      </c>
      <c r="I20" s="58">
        <v>54</v>
      </c>
      <c r="J20" s="57">
        <v>47</v>
      </c>
      <c r="K20" s="58">
        <v>41</v>
      </c>
      <c r="L20" s="57">
        <v>64</v>
      </c>
      <c r="M20" s="58">
        <v>61</v>
      </c>
      <c r="N20" s="57">
        <v>50</v>
      </c>
      <c r="O20" s="58">
        <v>41</v>
      </c>
      <c r="P20" s="57">
        <v>50</v>
      </c>
      <c r="Q20" s="58">
        <v>51</v>
      </c>
      <c r="R20" s="57">
        <v>40</v>
      </c>
      <c r="S20" s="58">
        <v>43</v>
      </c>
      <c r="T20" s="57">
        <v>53</v>
      </c>
      <c r="U20" s="58">
        <v>54</v>
      </c>
      <c r="V20" s="57">
        <v>57</v>
      </c>
      <c r="W20" s="58">
        <v>42</v>
      </c>
      <c r="X20" s="57">
        <v>61</v>
      </c>
      <c r="Y20" s="58">
        <v>64</v>
      </c>
      <c r="Z20" s="57">
        <v>48</v>
      </c>
      <c r="AA20" s="58">
        <v>43</v>
      </c>
      <c r="AB20" s="59">
        <f t="shared" si="3"/>
        <v>637</v>
      </c>
      <c r="AC20" s="60">
        <f t="shared" si="3"/>
        <v>601</v>
      </c>
      <c r="AD20" s="61">
        <f t="shared" si="4"/>
        <v>1238</v>
      </c>
    </row>
    <row r="21" spans="2:33" x14ac:dyDescent="0.35">
      <c r="B21" s="55"/>
      <c r="C21" s="70" t="s">
        <v>103</v>
      </c>
      <c r="D21" s="57">
        <v>0</v>
      </c>
      <c r="E21" s="58">
        <v>2</v>
      </c>
      <c r="F21" s="57">
        <v>0</v>
      </c>
      <c r="G21" s="58">
        <v>0</v>
      </c>
      <c r="H21" s="57">
        <v>8</v>
      </c>
      <c r="I21" s="58">
        <v>9</v>
      </c>
      <c r="J21" s="57">
        <v>2</v>
      </c>
      <c r="K21" s="58">
        <v>2</v>
      </c>
      <c r="L21" s="57">
        <v>1</v>
      </c>
      <c r="M21" s="58">
        <v>1</v>
      </c>
      <c r="N21" s="57">
        <v>3</v>
      </c>
      <c r="O21" s="58">
        <v>6</v>
      </c>
      <c r="P21" s="57">
        <v>20</v>
      </c>
      <c r="Q21" s="58">
        <v>19</v>
      </c>
      <c r="R21" s="57">
        <v>23</v>
      </c>
      <c r="S21" s="58">
        <v>25</v>
      </c>
      <c r="T21" s="57">
        <v>43</v>
      </c>
      <c r="U21" s="58">
        <v>42</v>
      </c>
      <c r="V21" s="57">
        <v>47</v>
      </c>
      <c r="W21" s="58">
        <v>53</v>
      </c>
      <c r="X21" s="57">
        <v>22</v>
      </c>
      <c r="Y21" s="58">
        <v>24</v>
      </c>
      <c r="Z21" s="57">
        <v>18</v>
      </c>
      <c r="AA21" s="58">
        <v>16</v>
      </c>
      <c r="AB21" s="59">
        <f t="shared" si="3"/>
        <v>187</v>
      </c>
      <c r="AC21" s="60">
        <f t="shared" si="3"/>
        <v>199</v>
      </c>
      <c r="AD21" s="61">
        <f t="shared" si="4"/>
        <v>386</v>
      </c>
    </row>
    <row r="22" spans="2:33" x14ac:dyDescent="0.35">
      <c r="B22" s="55"/>
      <c r="C22" s="70" t="s">
        <v>65</v>
      </c>
      <c r="D22" s="57">
        <v>1025</v>
      </c>
      <c r="E22" s="58">
        <v>1395</v>
      </c>
      <c r="F22" s="57">
        <v>1170</v>
      </c>
      <c r="G22" s="58">
        <v>1308</v>
      </c>
      <c r="H22" s="57">
        <v>1141</v>
      </c>
      <c r="I22" s="58">
        <v>1204</v>
      </c>
      <c r="J22" s="57">
        <v>914</v>
      </c>
      <c r="K22" s="58">
        <v>1073</v>
      </c>
      <c r="L22" s="57">
        <v>896</v>
      </c>
      <c r="M22" s="58">
        <v>1005</v>
      </c>
      <c r="N22" s="57">
        <v>913</v>
      </c>
      <c r="O22" s="58">
        <v>1031</v>
      </c>
      <c r="P22" s="57">
        <v>935</v>
      </c>
      <c r="Q22" s="58">
        <v>1025</v>
      </c>
      <c r="R22" s="57">
        <v>651</v>
      </c>
      <c r="S22" s="58">
        <v>702</v>
      </c>
      <c r="T22" s="57">
        <v>909</v>
      </c>
      <c r="U22" s="58">
        <v>991</v>
      </c>
      <c r="V22" s="57">
        <v>860</v>
      </c>
      <c r="W22" s="58">
        <v>962</v>
      </c>
      <c r="X22" s="57">
        <v>1052</v>
      </c>
      <c r="Y22" s="58">
        <v>1180</v>
      </c>
      <c r="Z22" s="57">
        <v>737</v>
      </c>
      <c r="AA22" s="58">
        <v>799</v>
      </c>
      <c r="AB22" s="59">
        <f t="shared" si="3"/>
        <v>11203</v>
      </c>
      <c r="AC22" s="60">
        <f t="shared" si="3"/>
        <v>12675</v>
      </c>
      <c r="AD22" s="61">
        <f t="shared" si="4"/>
        <v>23878</v>
      </c>
    </row>
    <row r="23" spans="2:33" x14ac:dyDescent="0.35">
      <c r="B23" s="63"/>
      <c r="C23" s="76" t="s">
        <v>96</v>
      </c>
      <c r="D23" s="65">
        <f t="shared" ref="D23:Y23" si="5">SUM(D15:D22)</f>
        <v>9816</v>
      </c>
      <c r="E23" s="66">
        <f t="shared" si="5"/>
        <v>8933</v>
      </c>
      <c r="F23" s="65">
        <f t="shared" si="5"/>
        <v>12694</v>
      </c>
      <c r="G23" s="66">
        <f t="shared" si="5"/>
        <v>12948</v>
      </c>
      <c r="H23" s="65">
        <f t="shared" si="5"/>
        <v>10772</v>
      </c>
      <c r="I23" s="66">
        <f t="shared" si="5"/>
        <v>10681</v>
      </c>
      <c r="J23" s="65">
        <f t="shared" si="5"/>
        <v>9934</v>
      </c>
      <c r="K23" s="66">
        <f t="shared" si="5"/>
        <v>10558</v>
      </c>
      <c r="L23" s="65">
        <f t="shared" si="5"/>
        <v>18783</v>
      </c>
      <c r="M23" s="66">
        <f t="shared" si="5"/>
        <v>19309</v>
      </c>
      <c r="N23" s="65">
        <f t="shared" si="5"/>
        <v>21163</v>
      </c>
      <c r="O23" s="66">
        <f t="shared" si="5"/>
        <v>23456</v>
      </c>
      <c r="P23" s="65">
        <f t="shared" si="5"/>
        <v>38906</v>
      </c>
      <c r="Q23" s="66">
        <f t="shared" si="5"/>
        <v>56277</v>
      </c>
      <c r="R23" s="65">
        <f t="shared" si="5"/>
        <v>53644</v>
      </c>
      <c r="S23" s="66">
        <f t="shared" si="5"/>
        <v>38569</v>
      </c>
      <c r="T23" s="65">
        <f t="shared" si="5"/>
        <v>36126</v>
      </c>
      <c r="U23" s="66">
        <f t="shared" si="5"/>
        <v>35270</v>
      </c>
      <c r="V23" s="65">
        <f t="shared" si="5"/>
        <v>39436</v>
      </c>
      <c r="W23" s="66">
        <f t="shared" si="5"/>
        <v>34965</v>
      </c>
      <c r="X23" s="65">
        <f t="shared" si="5"/>
        <v>22959</v>
      </c>
      <c r="Y23" s="66">
        <f t="shared" si="5"/>
        <v>21518</v>
      </c>
      <c r="Z23" s="65">
        <f>SUM(Z15:Z22)</f>
        <v>17990</v>
      </c>
      <c r="AA23" s="66">
        <f>SUM(AA15:AA22)</f>
        <v>21887</v>
      </c>
      <c r="AB23" s="67">
        <f>SUM(AB15:AB22)</f>
        <v>292223</v>
      </c>
      <c r="AC23" s="67">
        <f>SUM(AC15:AC22)</f>
        <v>294371</v>
      </c>
      <c r="AD23" s="77">
        <f>+AB23+AC23</f>
        <v>586594</v>
      </c>
    </row>
    <row r="24" spans="2:33" x14ac:dyDescent="0.35">
      <c r="B24" s="55" t="s">
        <v>69</v>
      </c>
      <c r="C24" s="70" t="s">
        <v>65</v>
      </c>
      <c r="D24" s="57">
        <v>2</v>
      </c>
      <c r="E24" s="58">
        <v>6</v>
      </c>
      <c r="F24" s="57">
        <v>12</v>
      </c>
      <c r="G24" s="58">
        <v>4</v>
      </c>
      <c r="H24" s="57">
        <v>9</v>
      </c>
      <c r="I24" s="58">
        <v>12</v>
      </c>
      <c r="J24" s="57">
        <v>7</v>
      </c>
      <c r="K24" s="58">
        <v>10</v>
      </c>
      <c r="L24" s="57">
        <v>89</v>
      </c>
      <c r="M24" s="58">
        <v>75</v>
      </c>
      <c r="N24" s="57">
        <v>216</v>
      </c>
      <c r="O24" s="58">
        <v>220</v>
      </c>
      <c r="P24" s="40">
        <v>583</v>
      </c>
      <c r="Q24" s="40">
        <v>560</v>
      </c>
      <c r="R24" s="57">
        <v>774</v>
      </c>
      <c r="S24" s="58">
        <v>883</v>
      </c>
      <c r="T24" s="57">
        <v>527</v>
      </c>
      <c r="U24" s="58">
        <v>690</v>
      </c>
      <c r="V24" s="57">
        <v>181</v>
      </c>
      <c r="W24" s="58">
        <v>194</v>
      </c>
      <c r="X24" s="57">
        <v>27</v>
      </c>
      <c r="Y24" s="58">
        <v>50</v>
      </c>
      <c r="Z24" s="57">
        <v>33</v>
      </c>
      <c r="AA24" s="58">
        <v>26</v>
      </c>
      <c r="AB24" s="59">
        <f t="shared" ref="AB24:AC30" si="6">+D24+F24+H24+J24+L24+N24+P24+R24+T24+V24+X24+Z24</f>
        <v>2460</v>
      </c>
      <c r="AC24" s="60">
        <f t="shared" si="6"/>
        <v>2730</v>
      </c>
      <c r="AD24" s="61">
        <f>+AB24+AC24</f>
        <v>5190</v>
      </c>
    </row>
    <row r="25" spans="2:33" x14ac:dyDescent="0.35">
      <c r="B25" s="55" t="s">
        <v>70</v>
      </c>
      <c r="C25" s="70" t="s">
        <v>66</v>
      </c>
      <c r="D25" s="57">
        <v>10694</v>
      </c>
      <c r="E25" s="58">
        <v>13138</v>
      </c>
      <c r="F25" s="57">
        <v>10914</v>
      </c>
      <c r="G25" s="58">
        <v>10851</v>
      </c>
      <c r="H25" s="57">
        <v>10640</v>
      </c>
      <c r="I25" s="58">
        <v>10906</v>
      </c>
      <c r="J25" s="57">
        <v>9807</v>
      </c>
      <c r="K25" s="58">
        <v>9231</v>
      </c>
      <c r="L25" s="57">
        <v>16594</v>
      </c>
      <c r="M25" s="58">
        <v>16626</v>
      </c>
      <c r="N25" s="57">
        <v>21378</v>
      </c>
      <c r="O25" s="58">
        <v>18113</v>
      </c>
      <c r="P25" s="57">
        <v>57854</v>
      </c>
      <c r="Q25" s="58">
        <v>33231</v>
      </c>
      <c r="R25" s="57">
        <v>54676</v>
      </c>
      <c r="S25" s="58">
        <v>74904</v>
      </c>
      <c r="T25" s="57">
        <v>28535</v>
      </c>
      <c r="U25" s="58">
        <v>35725</v>
      </c>
      <c r="V25" s="57">
        <v>31676</v>
      </c>
      <c r="W25" s="58">
        <v>30235</v>
      </c>
      <c r="X25" s="57">
        <v>25675</v>
      </c>
      <c r="Y25" s="58">
        <v>30422</v>
      </c>
      <c r="Z25" s="57">
        <v>29630</v>
      </c>
      <c r="AA25" s="58">
        <v>26043</v>
      </c>
      <c r="AB25" s="59">
        <f t="shared" si="6"/>
        <v>308073</v>
      </c>
      <c r="AC25" s="60">
        <f t="shared" si="6"/>
        <v>309425</v>
      </c>
      <c r="AD25" s="61">
        <f t="shared" ref="AD25:AD61" si="7">+AB25+AC25</f>
        <v>617498</v>
      </c>
      <c r="AG25" s="78"/>
    </row>
    <row r="26" spans="2:33" x14ac:dyDescent="0.35">
      <c r="B26" s="55"/>
      <c r="C26" s="70">
        <v>3</v>
      </c>
      <c r="D26" s="57">
        <v>2840</v>
      </c>
      <c r="E26" s="58">
        <v>3050</v>
      </c>
      <c r="F26" s="57">
        <v>3012</v>
      </c>
      <c r="G26" s="58">
        <v>3199</v>
      </c>
      <c r="H26" s="57">
        <v>3495</v>
      </c>
      <c r="I26" s="58">
        <v>3687</v>
      </c>
      <c r="J26" s="57">
        <v>3232</v>
      </c>
      <c r="K26" s="58">
        <v>3308</v>
      </c>
      <c r="L26" s="57">
        <v>3685</v>
      </c>
      <c r="M26" s="58">
        <v>3838</v>
      </c>
      <c r="N26" s="57">
        <v>4118</v>
      </c>
      <c r="O26" s="58">
        <v>4111</v>
      </c>
      <c r="P26" s="57">
        <v>6244</v>
      </c>
      <c r="Q26" s="58">
        <v>5222</v>
      </c>
      <c r="R26" s="57">
        <v>6066</v>
      </c>
      <c r="S26" s="58">
        <v>6883</v>
      </c>
      <c r="T26" s="57">
        <v>5396</v>
      </c>
      <c r="U26" s="58">
        <v>5781</v>
      </c>
      <c r="V26" s="57">
        <v>5181</v>
      </c>
      <c r="W26" s="58">
        <v>5226</v>
      </c>
      <c r="X26" s="57">
        <v>4662</v>
      </c>
      <c r="Y26" s="58">
        <v>5041</v>
      </c>
      <c r="Z26" s="57">
        <v>5140</v>
      </c>
      <c r="AA26" s="58">
        <v>4683</v>
      </c>
      <c r="AB26" s="59">
        <f t="shared" si="6"/>
        <v>53071</v>
      </c>
      <c r="AC26" s="60">
        <f t="shared" si="6"/>
        <v>54029</v>
      </c>
      <c r="AD26" s="61">
        <f t="shared" si="7"/>
        <v>107100</v>
      </c>
    </row>
    <row r="27" spans="2:33" x14ac:dyDescent="0.35">
      <c r="B27" s="55"/>
      <c r="C27" s="70">
        <v>4</v>
      </c>
      <c r="D27" s="57">
        <v>457</v>
      </c>
      <c r="E27" s="58">
        <v>488</v>
      </c>
      <c r="F27" s="57">
        <v>547</v>
      </c>
      <c r="G27" s="58">
        <v>553</v>
      </c>
      <c r="H27" s="57">
        <v>707</v>
      </c>
      <c r="I27" s="58">
        <v>738</v>
      </c>
      <c r="J27" s="57">
        <v>721</v>
      </c>
      <c r="K27" s="58">
        <v>634</v>
      </c>
      <c r="L27" s="57">
        <v>812</v>
      </c>
      <c r="M27" s="58">
        <v>860</v>
      </c>
      <c r="N27" s="57">
        <v>940</v>
      </c>
      <c r="O27" s="58">
        <v>915</v>
      </c>
      <c r="P27" s="57">
        <v>1279</v>
      </c>
      <c r="Q27" s="58">
        <v>1308</v>
      </c>
      <c r="R27" s="57">
        <v>1164</v>
      </c>
      <c r="S27" s="58">
        <v>1199</v>
      </c>
      <c r="T27" s="57">
        <v>1080</v>
      </c>
      <c r="U27" s="58">
        <v>1099</v>
      </c>
      <c r="V27" s="57">
        <v>1140</v>
      </c>
      <c r="W27" s="58">
        <v>1160</v>
      </c>
      <c r="X27" s="57">
        <v>1116</v>
      </c>
      <c r="Y27" s="58">
        <v>1205</v>
      </c>
      <c r="Z27" s="57">
        <v>1277</v>
      </c>
      <c r="AA27" s="58">
        <v>1297</v>
      </c>
      <c r="AB27" s="59">
        <f t="shared" si="6"/>
        <v>11240</v>
      </c>
      <c r="AC27" s="60">
        <f t="shared" si="6"/>
        <v>11456</v>
      </c>
      <c r="AD27" s="61">
        <f t="shared" si="7"/>
        <v>22696</v>
      </c>
    </row>
    <row r="28" spans="2:33" x14ac:dyDescent="0.35">
      <c r="B28" s="55"/>
      <c r="C28" s="70">
        <v>5</v>
      </c>
      <c r="D28" s="57">
        <v>26485</v>
      </c>
      <c r="E28" s="58">
        <v>31912</v>
      </c>
      <c r="F28" s="57">
        <v>29477</v>
      </c>
      <c r="G28" s="58">
        <v>35941</v>
      </c>
      <c r="H28" s="57">
        <v>32940</v>
      </c>
      <c r="I28" s="58">
        <v>41625</v>
      </c>
      <c r="J28" s="57">
        <v>32493</v>
      </c>
      <c r="K28" s="58">
        <v>39355</v>
      </c>
      <c r="L28" s="57">
        <v>31487</v>
      </c>
      <c r="M28" s="58">
        <v>39561</v>
      </c>
      <c r="N28" s="57">
        <v>33403</v>
      </c>
      <c r="O28" s="58">
        <v>40469</v>
      </c>
      <c r="P28" s="57">
        <v>32624</v>
      </c>
      <c r="Q28" s="58">
        <v>38258</v>
      </c>
      <c r="R28" s="57">
        <v>22499</v>
      </c>
      <c r="S28" s="58">
        <v>28456</v>
      </c>
      <c r="T28" s="57">
        <v>32237</v>
      </c>
      <c r="U28" s="58">
        <v>39768</v>
      </c>
      <c r="V28" s="57">
        <v>32248</v>
      </c>
      <c r="W28" s="58">
        <v>37947</v>
      </c>
      <c r="X28" s="57">
        <v>32201</v>
      </c>
      <c r="Y28" s="58">
        <v>38968</v>
      </c>
      <c r="Z28" s="57">
        <v>32023</v>
      </c>
      <c r="AA28" s="58">
        <v>34718</v>
      </c>
      <c r="AB28" s="59">
        <f t="shared" si="6"/>
        <v>370117</v>
      </c>
      <c r="AC28" s="60">
        <f t="shared" si="6"/>
        <v>446978</v>
      </c>
      <c r="AD28" s="61">
        <f t="shared" si="7"/>
        <v>817095</v>
      </c>
    </row>
    <row r="29" spans="2:33" x14ac:dyDescent="0.35">
      <c r="B29" s="55"/>
      <c r="C29" s="70" t="s">
        <v>71</v>
      </c>
      <c r="D29" s="57">
        <v>83</v>
      </c>
      <c r="E29" s="58">
        <v>57</v>
      </c>
      <c r="F29" s="57">
        <v>70</v>
      </c>
      <c r="G29" s="58">
        <v>89</v>
      </c>
      <c r="H29" s="57">
        <v>98</v>
      </c>
      <c r="I29" s="58">
        <v>137</v>
      </c>
      <c r="J29" s="57">
        <v>125</v>
      </c>
      <c r="K29" s="58">
        <v>97</v>
      </c>
      <c r="L29" s="57">
        <v>84</v>
      </c>
      <c r="M29" s="58">
        <v>84</v>
      </c>
      <c r="N29" s="57">
        <v>116</v>
      </c>
      <c r="O29" s="58">
        <v>103</v>
      </c>
      <c r="P29" s="57">
        <v>105</v>
      </c>
      <c r="Q29" s="58">
        <v>69</v>
      </c>
      <c r="R29" s="57">
        <v>44</v>
      </c>
      <c r="S29" s="58">
        <v>73</v>
      </c>
      <c r="T29" s="57">
        <v>87</v>
      </c>
      <c r="U29" s="58">
        <v>96</v>
      </c>
      <c r="V29" s="57">
        <v>99</v>
      </c>
      <c r="W29" s="58">
        <v>93</v>
      </c>
      <c r="X29" s="57">
        <v>94</v>
      </c>
      <c r="Y29" s="58">
        <v>78</v>
      </c>
      <c r="Z29" s="57">
        <v>99</v>
      </c>
      <c r="AA29" s="58">
        <v>54</v>
      </c>
      <c r="AB29" s="59">
        <f t="shared" si="6"/>
        <v>1104</v>
      </c>
      <c r="AC29" s="60">
        <f t="shared" si="6"/>
        <v>1030</v>
      </c>
      <c r="AD29" s="61">
        <f t="shared" si="7"/>
        <v>2134</v>
      </c>
    </row>
    <row r="30" spans="2:33" x14ac:dyDescent="0.35">
      <c r="B30" s="55"/>
      <c r="C30" s="70" t="s">
        <v>72</v>
      </c>
      <c r="D30" s="57">
        <v>6</v>
      </c>
      <c r="E30" s="58">
        <v>8</v>
      </c>
      <c r="F30" s="57">
        <v>7</v>
      </c>
      <c r="G30" s="58">
        <v>5</v>
      </c>
      <c r="H30" s="57">
        <v>12</v>
      </c>
      <c r="I30" s="58">
        <v>5</v>
      </c>
      <c r="J30" s="57">
        <v>5</v>
      </c>
      <c r="K30" s="58">
        <v>5</v>
      </c>
      <c r="L30" s="57">
        <v>14</v>
      </c>
      <c r="M30" s="58">
        <v>12</v>
      </c>
      <c r="N30" s="71">
        <v>10</v>
      </c>
      <c r="O30" s="72">
        <v>10</v>
      </c>
      <c r="P30" s="57">
        <v>11</v>
      </c>
      <c r="Q30" s="58">
        <v>17</v>
      </c>
      <c r="R30" s="71">
        <v>5</v>
      </c>
      <c r="S30" s="72">
        <v>6</v>
      </c>
      <c r="T30" s="40">
        <v>7</v>
      </c>
      <c r="U30" s="40">
        <v>7</v>
      </c>
      <c r="V30" s="71">
        <v>9</v>
      </c>
      <c r="W30" s="72">
        <v>7</v>
      </c>
      <c r="X30" s="40">
        <v>6</v>
      </c>
      <c r="Y30" s="40">
        <v>12</v>
      </c>
      <c r="Z30" s="71">
        <v>3</v>
      </c>
      <c r="AA30" s="72">
        <v>13</v>
      </c>
      <c r="AB30" s="59">
        <f t="shared" si="6"/>
        <v>95</v>
      </c>
      <c r="AC30" s="60">
        <f t="shared" si="6"/>
        <v>107</v>
      </c>
      <c r="AD30" s="61">
        <f t="shared" si="7"/>
        <v>202</v>
      </c>
    </row>
    <row r="31" spans="2:33" x14ac:dyDescent="0.35">
      <c r="B31" s="63"/>
      <c r="C31" s="76" t="s">
        <v>96</v>
      </c>
      <c r="D31" s="65">
        <f t="shared" ref="D31:AC31" si="8">SUM(D24:D30)</f>
        <v>40567</v>
      </c>
      <c r="E31" s="66">
        <f t="shared" si="8"/>
        <v>48659</v>
      </c>
      <c r="F31" s="65">
        <f t="shared" si="8"/>
        <v>44039</v>
      </c>
      <c r="G31" s="66">
        <f t="shared" si="8"/>
        <v>50642</v>
      </c>
      <c r="H31" s="65">
        <f t="shared" si="8"/>
        <v>47901</v>
      </c>
      <c r="I31" s="66">
        <f t="shared" si="8"/>
        <v>57110</v>
      </c>
      <c r="J31" s="65">
        <f t="shared" si="8"/>
        <v>46390</v>
      </c>
      <c r="K31" s="66">
        <f t="shared" si="8"/>
        <v>52640</v>
      </c>
      <c r="L31" s="65">
        <f t="shared" si="8"/>
        <v>52765</v>
      </c>
      <c r="M31" s="66">
        <f t="shared" si="8"/>
        <v>61056</v>
      </c>
      <c r="N31" s="65">
        <f t="shared" si="8"/>
        <v>60181</v>
      </c>
      <c r="O31" s="66">
        <f t="shared" si="8"/>
        <v>63941</v>
      </c>
      <c r="P31" s="65">
        <f t="shared" si="8"/>
        <v>98700</v>
      </c>
      <c r="Q31" s="66">
        <f t="shared" si="8"/>
        <v>78665</v>
      </c>
      <c r="R31" s="65">
        <f t="shared" si="8"/>
        <v>85228</v>
      </c>
      <c r="S31" s="66">
        <f t="shared" si="8"/>
        <v>112404</v>
      </c>
      <c r="T31" s="65">
        <f t="shared" si="8"/>
        <v>67869</v>
      </c>
      <c r="U31" s="66">
        <f t="shared" si="8"/>
        <v>83166</v>
      </c>
      <c r="V31" s="65">
        <f t="shared" si="8"/>
        <v>70534</v>
      </c>
      <c r="W31" s="66">
        <f t="shared" si="8"/>
        <v>74862</v>
      </c>
      <c r="X31" s="65">
        <f t="shared" si="8"/>
        <v>63781</v>
      </c>
      <c r="Y31" s="66">
        <f t="shared" si="8"/>
        <v>75776</v>
      </c>
      <c r="Z31" s="65">
        <f t="shared" si="8"/>
        <v>68205</v>
      </c>
      <c r="AA31" s="65">
        <f t="shared" si="8"/>
        <v>66834</v>
      </c>
      <c r="AB31" s="67">
        <f t="shared" si="8"/>
        <v>746160</v>
      </c>
      <c r="AC31" s="68">
        <f t="shared" si="8"/>
        <v>825755</v>
      </c>
      <c r="AD31" s="77">
        <f t="shared" si="7"/>
        <v>1571915</v>
      </c>
    </row>
    <row r="32" spans="2:33" x14ac:dyDescent="0.35">
      <c r="B32" s="55" t="s">
        <v>73</v>
      </c>
      <c r="C32" s="70" t="s">
        <v>65</v>
      </c>
      <c r="D32" s="57">
        <v>118247</v>
      </c>
      <c r="E32" s="58">
        <v>121664</v>
      </c>
      <c r="F32" s="57">
        <v>104642</v>
      </c>
      <c r="G32" s="58">
        <v>103187</v>
      </c>
      <c r="H32" s="57">
        <v>95886</v>
      </c>
      <c r="I32" s="58">
        <v>103390</v>
      </c>
      <c r="J32" s="57">
        <v>89544</v>
      </c>
      <c r="K32" s="58">
        <v>97890</v>
      </c>
      <c r="L32" s="57">
        <v>178240</v>
      </c>
      <c r="M32" s="58">
        <v>182803</v>
      </c>
      <c r="N32" s="57">
        <v>224306</v>
      </c>
      <c r="O32" s="58">
        <v>217378</v>
      </c>
      <c r="P32" s="57">
        <v>325353</v>
      </c>
      <c r="Q32" s="58">
        <v>302286</v>
      </c>
      <c r="R32" s="57">
        <v>374877</v>
      </c>
      <c r="S32" s="58">
        <v>376601</v>
      </c>
      <c r="T32" s="57">
        <v>280986</v>
      </c>
      <c r="U32" s="58">
        <v>278447</v>
      </c>
      <c r="V32" s="57">
        <v>259565</v>
      </c>
      <c r="W32" s="58">
        <v>252679</v>
      </c>
      <c r="X32" s="57">
        <v>217982</v>
      </c>
      <c r="Y32" s="58">
        <v>219079</v>
      </c>
      <c r="Z32" s="57">
        <v>219449</v>
      </c>
      <c r="AA32" s="58">
        <v>213174</v>
      </c>
      <c r="AB32" s="59">
        <f t="shared" ref="AB32:AC36" si="9">+D32+F32+H32+J32+L32+N32+P32+R32+T32+V32+X32+Z32</f>
        <v>2489077</v>
      </c>
      <c r="AC32" s="60">
        <f t="shared" si="9"/>
        <v>2468578</v>
      </c>
      <c r="AD32" s="61">
        <f t="shared" si="7"/>
        <v>4957655</v>
      </c>
    </row>
    <row r="33" spans="2:33" x14ac:dyDescent="0.35">
      <c r="B33" s="55" t="s">
        <v>74</v>
      </c>
      <c r="C33" s="70" t="s">
        <v>66</v>
      </c>
      <c r="D33" s="57">
        <v>14843</v>
      </c>
      <c r="E33" s="58">
        <v>14640</v>
      </c>
      <c r="F33" s="57">
        <v>16412</v>
      </c>
      <c r="G33" s="58">
        <v>15719</v>
      </c>
      <c r="H33" s="57">
        <v>18486</v>
      </c>
      <c r="I33" s="58">
        <v>17934</v>
      </c>
      <c r="J33" s="57">
        <v>17664</v>
      </c>
      <c r="K33" s="58">
        <v>17247</v>
      </c>
      <c r="L33" s="57">
        <v>21252</v>
      </c>
      <c r="M33" s="58">
        <v>20361</v>
      </c>
      <c r="N33" s="57">
        <v>24368</v>
      </c>
      <c r="O33" s="58">
        <v>22697</v>
      </c>
      <c r="P33" s="57">
        <v>28616</v>
      </c>
      <c r="Q33" s="58">
        <v>25227</v>
      </c>
      <c r="R33" s="57">
        <v>23899</v>
      </c>
      <c r="S33" s="58">
        <v>21866</v>
      </c>
      <c r="T33" s="57">
        <v>27113</v>
      </c>
      <c r="U33" s="58">
        <v>25947</v>
      </c>
      <c r="V33" s="57">
        <v>26525</v>
      </c>
      <c r="W33" s="58">
        <v>24481</v>
      </c>
      <c r="X33" s="57">
        <v>22656</v>
      </c>
      <c r="Y33" s="58">
        <v>21432</v>
      </c>
      <c r="Z33" s="57">
        <v>21162</v>
      </c>
      <c r="AA33" s="58">
        <v>19503</v>
      </c>
      <c r="AB33" s="59">
        <f t="shared" si="9"/>
        <v>262996</v>
      </c>
      <c r="AC33" s="60">
        <f t="shared" si="9"/>
        <v>247054</v>
      </c>
      <c r="AD33" s="61">
        <f t="shared" si="7"/>
        <v>510050</v>
      </c>
      <c r="AG33" s="62"/>
    </row>
    <row r="34" spans="2:33" x14ac:dyDescent="0.35">
      <c r="B34" s="55"/>
      <c r="C34" s="70">
        <v>3</v>
      </c>
      <c r="D34" s="57">
        <v>1225</v>
      </c>
      <c r="E34" s="58">
        <v>1418</v>
      </c>
      <c r="F34" s="57">
        <v>1335</v>
      </c>
      <c r="G34" s="58">
        <v>1494</v>
      </c>
      <c r="H34" s="57">
        <v>1509</v>
      </c>
      <c r="I34" s="58">
        <v>1708</v>
      </c>
      <c r="J34" s="57">
        <v>1396</v>
      </c>
      <c r="K34" s="58">
        <v>1626</v>
      </c>
      <c r="L34" s="57">
        <v>1607</v>
      </c>
      <c r="M34" s="58">
        <v>1910</v>
      </c>
      <c r="N34" s="57">
        <v>2027</v>
      </c>
      <c r="O34" s="58">
        <v>2169</v>
      </c>
      <c r="P34" s="57">
        <v>2509</v>
      </c>
      <c r="Q34" s="58">
        <v>2537</v>
      </c>
      <c r="R34" s="57">
        <v>2136</v>
      </c>
      <c r="S34" s="58">
        <v>2397</v>
      </c>
      <c r="T34" s="57">
        <v>2450</v>
      </c>
      <c r="U34" s="58">
        <v>2870</v>
      </c>
      <c r="V34" s="57">
        <v>2163</v>
      </c>
      <c r="W34" s="58">
        <v>2534</v>
      </c>
      <c r="X34" s="57">
        <v>1746</v>
      </c>
      <c r="Y34" s="58">
        <v>1977</v>
      </c>
      <c r="Z34" s="57">
        <v>1608</v>
      </c>
      <c r="AA34" s="58">
        <v>1788</v>
      </c>
      <c r="AB34" s="59">
        <f t="shared" si="9"/>
        <v>21711</v>
      </c>
      <c r="AC34" s="60">
        <f t="shared" si="9"/>
        <v>24428</v>
      </c>
      <c r="AD34" s="61">
        <f t="shared" si="7"/>
        <v>46139</v>
      </c>
    </row>
    <row r="35" spans="2:33" x14ac:dyDescent="0.35">
      <c r="B35" s="55"/>
      <c r="C35" s="70">
        <v>4</v>
      </c>
      <c r="D35" s="57">
        <v>3376</v>
      </c>
      <c r="E35" s="58">
        <v>2668</v>
      </c>
      <c r="F35" s="57">
        <v>3869</v>
      </c>
      <c r="G35" s="58">
        <v>2965</v>
      </c>
      <c r="H35" s="57">
        <v>4367</v>
      </c>
      <c r="I35" s="58">
        <v>3392</v>
      </c>
      <c r="J35" s="57">
        <v>3927</v>
      </c>
      <c r="K35" s="58">
        <v>3016</v>
      </c>
      <c r="L35" s="57">
        <v>3822</v>
      </c>
      <c r="M35" s="58">
        <v>3077</v>
      </c>
      <c r="N35" s="57">
        <v>4646</v>
      </c>
      <c r="O35" s="58">
        <v>3342</v>
      </c>
      <c r="P35" s="57">
        <v>4130</v>
      </c>
      <c r="Q35" s="58">
        <v>3016</v>
      </c>
      <c r="R35" s="57">
        <v>2857</v>
      </c>
      <c r="S35" s="58">
        <v>2254</v>
      </c>
      <c r="T35" s="57">
        <v>4035</v>
      </c>
      <c r="U35" s="58">
        <v>3084</v>
      </c>
      <c r="V35" s="57">
        <v>3718</v>
      </c>
      <c r="W35" s="58">
        <v>2907</v>
      </c>
      <c r="X35" s="57">
        <v>3462</v>
      </c>
      <c r="Y35" s="58">
        <v>2919</v>
      </c>
      <c r="Z35" s="57">
        <v>3261</v>
      </c>
      <c r="AA35" s="58">
        <v>2667</v>
      </c>
      <c r="AB35" s="59">
        <f t="shared" si="9"/>
        <v>45470</v>
      </c>
      <c r="AC35" s="60">
        <f t="shared" si="9"/>
        <v>35307</v>
      </c>
      <c r="AD35" s="61">
        <f t="shared" si="7"/>
        <v>80777</v>
      </c>
    </row>
    <row r="36" spans="2:33" x14ac:dyDescent="0.35">
      <c r="B36" s="55"/>
      <c r="C36" s="70">
        <v>5</v>
      </c>
      <c r="D36" s="57">
        <v>56861</v>
      </c>
      <c r="E36" s="58">
        <v>54684</v>
      </c>
      <c r="F36" s="57">
        <v>64018</v>
      </c>
      <c r="G36" s="58">
        <v>59668</v>
      </c>
      <c r="H36" s="57">
        <v>73357</v>
      </c>
      <c r="I36" s="58">
        <v>66282</v>
      </c>
      <c r="J36" s="57">
        <v>67074</v>
      </c>
      <c r="K36" s="58">
        <v>60022</v>
      </c>
      <c r="L36" s="57">
        <v>65834</v>
      </c>
      <c r="M36" s="58">
        <v>60909</v>
      </c>
      <c r="N36" s="57">
        <v>68097</v>
      </c>
      <c r="O36" s="58">
        <v>61320</v>
      </c>
      <c r="P36" s="57">
        <v>69748</v>
      </c>
      <c r="Q36" s="58">
        <v>61004</v>
      </c>
      <c r="R36" s="57">
        <v>51293</v>
      </c>
      <c r="S36" s="58">
        <v>43176</v>
      </c>
      <c r="T36" s="57">
        <v>68447</v>
      </c>
      <c r="U36" s="58">
        <v>60720</v>
      </c>
      <c r="V36" s="57">
        <v>69658</v>
      </c>
      <c r="W36" s="58">
        <v>62845</v>
      </c>
      <c r="X36" s="57">
        <v>68307</v>
      </c>
      <c r="Y36" s="58">
        <v>64254</v>
      </c>
      <c r="Z36" s="57">
        <v>60331</v>
      </c>
      <c r="AA36" s="58">
        <v>54181</v>
      </c>
      <c r="AB36" s="59">
        <f t="shared" si="9"/>
        <v>783025</v>
      </c>
      <c r="AC36" s="60">
        <f t="shared" si="9"/>
        <v>709065</v>
      </c>
      <c r="AD36" s="61">
        <f t="shared" si="7"/>
        <v>1492090</v>
      </c>
    </row>
    <row r="37" spans="2:33" x14ac:dyDescent="0.35">
      <c r="B37" s="63"/>
      <c r="C37" s="76" t="s">
        <v>96</v>
      </c>
      <c r="D37" s="65">
        <f t="shared" ref="D37:AC37" si="10">SUM(D32:D36)</f>
        <v>194552</v>
      </c>
      <c r="E37" s="66">
        <f t="shared" si="10"/>
        <v>195074</v>
      </c>
      <c r="F37" s="65">
        <f t="shared" si="10"/>
        <v>190276</v>
      </c>
      <c r="G37" s="66">
        <f t="shared" si="10"/>
        <v>183033</v>
      </c>
      <c r="H37" s="65">
        <f t="shared" si="10"/>
        <v>193605</v>
      </c>
      <c r="I37" s="66">
        <f t="shared" si="10"/>
        <v>192706</v>
      </c>
      <c r="J37" s="65">
        <f t="shared" si="10"/>
        <v>179605</v>
      </c>
      <c r="K37" s="66">
        <f t="shared" si="10"/>
        <v>179801</v>
      </c>
      <c r="L37" s="65">
        <f t="shared" si="10"/>
        <v>270755</v>
      </c>
      <c r="M37" s="66">
        <f t="shared" si="10"/>
        <v>269060</v>
      </c>
      <c r="N37" s="65">
        <f t="shared" si="10"/>
        <v>323444</v>
      </c>
      <c r="O37" s="66">
        <f t="shared" si="10"/>
        <v>306906</v>
      </c>
      <c r="P37" s="65">
        <f t="shared" si="10"/>
        <v>430356</v>
      </c>
      <c r="Q37" s="66">
        <f t="shared" si="10"/>
        <v>394070</v>
      </c>
      <c r="R37" s="65">
        <f t="shared" si="10"/>
        <v>455062</v>
      </c>
      <c r="S37" s="66">
        <f t="shared" si="10"/>
        <v>446294</v>
      </c>
      <c r="T37" s="65">
        <f t="shared" si="10"/>
        <v>383031</v>
      </c>
      <c r="U37" s="66">
        <f t="shared" si="10"/>
        <v>371068</v>
      </c>
      <c r="V37" s="65">
        <f t="shared" si="10"/>
        <v>361629</v>
      </c>
      <c r="W37" s="66">
        <f t="shared" si="10"/>
        <v>345446</v>
      </c>
      <c r="X37" s="65">
        <f t="shared" si="10"/>
        <v>314153</v>
      </c>
      <c r="Y37" s="66">
        <f t="shared" si="10"/>
        <v>309661</v>
      </c>
      <c r="Z37" s="65">
        <f t="shared" si="10"/>
        <v>305811</v>
      </c>
      <c r="AA37" s="66">
        <f t="shared" si="10"/>
        <v>291313</v>
      </c>
      <c r="AB37" s="67">
        <f t="shared" si="10"/>
        <v>3602279</v>
      </c>
      <c r="AC37" s="68">
        <f t="shared" si="10"/>
        <v>3484432</v>
      </c>
      <c r="AD37" s="77">
        <f t="shared" si="7"/>
        <v>7086711</v>
      </c>
    </row>
    <row r="38" spans="2:33" x14ac:dyDescent="0.35">
      <c r="B38" s="55" t="s">
        <v>75</v>
      </c>
      <c r="C38" s="70" t="s">
        <v>65</v>
      </c>
      <c r="D38" s="57">
        <v>222521</v>
      </c>
      <c r="E38" s="57">
        <v>242413</v>
      </c>
      <c r="F38" s="57">
        <v>315563</v>
      </c>
      <c r="G38" s="57">
        <v>325905</v>
      </c>
      <c r="H38" s="57">
        <v>250551</v>
      </c>
      <c r="I38" s="57">
        <v>265341</v>
      </c>
      <c r="J38" s="57">
        <v>294953</v>
      </c>
      <c r="K38" s="57">
        <v>303675</v>
      </c>
      <c r="L38" s="57">
        <v>467261</v>
      </c>
      <c r="M38" s="57">
        <v>466809</v>
      </c>
      <c r="N38" s="57">
        <v>487313</v>
      </c>
      <c r="O38" s="57">
        <v>514013</v>
      </c>
      <c r="P38" s="57">
        <v>615572</v>
      </c>
      <c r="Q38" s="57">
        <v>566759</v>
      </c>
      <c r="R38" s="57">
        <v>525887</v>
      </c>
      <c r="S38" s="57">
        <v>616492</v>
      </c>
      <c r="T38" s="57">
        <v>505115</v>
      </c>
      <c r="U38" s="57">
        <v>569108</v>
      </c>
      <c r="V38" s="57">
        <v>493809</v>
      </c>
      <c r="W38" s="57">
        <v>538601</v>
      </c>
      <c r="X38" s="57">
        <v>411751</v>
      </c>
      <c r="Y38" s="57">
        <v>452892</v>
      </c>
      <c r="Z38" s="57">
        <v>439389</v>
      </c>
      <c r="AA38" s="57">
        <v>425042</v>
      </c>
      <c r="AB38" s="59">
        <f>+D38+F38+H38+J38+L38+N38+P38+R38+T38+V38+X38+Z38</f>
        <v>5029685</v>
      </c>
      <c r="AC38" s="60">
        <f>+E38+G38+I38+K38+M38+O38+Q38+S38+U38+W38+Y38+AA38</f>
        <v>5287050</v>
      </c>
      <c r="AD38" s="61">
        <f t="shared" si="7"/>
        <v>10316735</v>
      </c>
    </row>
    <row r="39" spans="2:33" x14ac:dyDescent="0.35">
      <c r="B39" s="55" t="s">
        <v>104</v>
      </c>
      <c r="C39" s="70" t="s">
        <v>66</v>
      </c>
      <c r="D39" s="57">
        <v>22734</v>
      </c>
      <c r="E39" s="57">
        <v>24138</v>
      </c>
      <c r="F39" s="57">
        <v>26922</v>
      </c>
      <c r="G39" s="57">
        <v>28144</v>
      </c>
      <c r="H39" s="57">
        <v>29557</v>
      </c>
      <c r="I39" s="57">
        <v>31955</v>
      </c>
      <c r="J39" s="57">
        <v>29352</v>
      </c>
      <c r="K39" s="57">
        <v>30819</v>
      </c>
      <c r="L39" s="57">
        <v>41524</v>
      </c>
      <c r="M39" s="57">
        <v>38016</v>
      </c>
      <c r="N39" s="57">
        <v>43551</v>
      </c>
      <c r="O39" s="57">
        <v>47260</v>
      </c>
      <c r="P39" s="57">
        <v>49866</v>
      </c>
      <c r="Q39" s="57">
        <v>48322</v>
      </c>
      <c r="R39" s="57">
        <v>46768</v>
      </c>
      <c r="S39" s="57">
        <v>46636</v>
      </c>
      <c r="T39" s="57">
        <v>53542</v>
      </c>
      <c r="U39" s="57">
        <v>57056</v>
      </c>
      <c r="V39" s="57">
        <v>47255</v>
      </c>
      <c r="W39" s="57">
        <v>55211</v>
      </c>
      <c r="X39" s="57">
        <v>34154</v>
      </c>
      <c r="Y39" s="57">
        <v>38812</v>
      </c>
      <c r="Z39" s="57">
        <v>32457</v>
      </c>
      <c r="AA39" s="57">
        <v>32400</v>
      </c>
      <c r="AB39" s="59">
        <f t="shared" ref="AB39:AC54" si="11">+D39+F39+H39+J39+L39+N39+P39+R39+T39+V39+X39+Z39</f>
        <v>457682</v>
      </c>
      <c r="AC39" s="60">
        <f t="shared" si="11"/>
        <v>478769</v>
      </c>
      <c r="AD39" s="61">
        <f t="shared" si="7"/>
        <v>936451</v>
      </c>
      <c r="AG39" s="62"/>
    </row>
    <row r="40" spans="2:33" x14ac:dyDescent="0.35">
      <c r="B40" s="55"/>
      <c r="C40" s="70">
        <v>3</v>
      </c>
      <c r="D40" s="57">
        <v>2554</v>
      </c>
      <c r="E40" s="57">
        <v>2691</v>
      </c>
      <c r="F40" s="57">
        <v>3086</v>
      </c>
      <c r="G40" s="57">
        <v>3242</v>
      </c>
      <c r="H40" s="57">
        <v>3610</v>
      </c>
      <c r="I40" s="57">
        <v>3877</v>
      </c>
      <c r="J40" s="57">
        <v>3464</v>
      </c>
      <c r="K40" s="57">
        <v>3623</v>
      </c>
      <c r="L40" s="57">
        <v>5715</v>
      </c>
      <c r="M40" s="57">
        <v>4546</v>
      </c>
      <c r="N40" s="57">
        <v>6289</v>
      </c>
      <c r="O40" s="57">
        <v>6469</v>
      </c>
      <c r="P40" s="57">
        <v>11102</v>
      </c>
      <c r="Q40" s="57">
        <v>8788</v>
      </c>
      <c r="R40" s="57">
        <v>11084</v>
      </c>
      <c r="S40" s="57">
        <v>12871</v>
      </c>
      <c r="T40" s="57">
        <v>8689</v>
      </c>
      <c r="U40" s="57">
        <v>11503</v>
      </c>
      <c r="V40" s="57">
        <v>6112</v>
      </c>
      <c r="W40" s="57">
        <v>7968</v>
      </c>
      <c r="X40" s="57">
        <v>3921</v>
      </c>
      <c r="Y40" s="57">
        <v>4558</v>
      </c>
      <c r="Z40" s="57">
        <v>3738</v>
      </c>
      <c r="AA40" s="57">
        <v>3707</v>
      </c>
      <c r="AB40" s="59">
        <f t="shared" si="11"/>
        <v>69364</v>
      </c>
      <c r="AC40" s="60">
        <f t="shared" si="11"/>
        <v>73843</v>
      </c>
      <c r="AD40" s="61">
        <f t="shared" si="7"/>
        <v>143207</v>
      </c>
    </row>
    <row r="41" spans="2:33" x14ac:dyDescent="0.35">
      <c r="B41" s="55"/>
      <c r="C41" s="70">
        <v>4</v>
      </c>
      <c r="D41" s="57">
        <v>3068</v>
      </c>
      <c r="E41" s="57">
        <v>3404</v>
      </c>
      <c r="F41" s="57">
        <v>3412</v>
      </c>
      <c r="G41" s="57">
        <v>3975</v>
      </c>
      <c r="H41" s="57">
        <v>4345</v>
      </c>
      <c r="I41" s="57">
        <v>4821</v>
      </c>
      <c r="J41" s="57">
        <v>3885</v>
      </c>
      <c r="K41" s="57">
        <v>4129</v>
      </c>
      <c r="L41" s="57">
        <v>3919</v>
      </c>
      <c r="M41" s="57">
        <v>4166</v>
      </c>
      <c r="N41" s="57">
        <v>4105</v>
      </c>
      <c r="O41" s="57">
        <v>4569</v>
      </c>
      <c r="P41" s="57">
        <v>4241</v>
      </c>
      <c r="Q41" s="57">
        <v>4501</v>
      </c>
      <c r="R41" s="57">
        <v>3204</v>
      </c>
      <c r="S41" s="57">
        <v>3726</v>
      </c>
      <c r="T41" s="57">
        <v>4190</v>
      </c>
      <c r="U41" s="57">
        <v>4767</v>
      </c>
      <c r="V41" s="57">
        <v>4164</v>
      </c>
      <c r="W41" s="57">
        <v>4624</v>
      </c>
      <c r="X41" s="57">
        <v>3791</v>
      </c>
      <c r="Y41" s="57">
        <v>4402</v>
      </c>
      <c r="Z41" s="57">
        <v>3546</v>
      </c>
      <c r="AA41" s="57">
        <v>3723</v>
      </c>
      <c r="AB41" s="59">
        <f t="shared" si="11"/>
        <v>45870</v>
      </c>
      <c r="AC41" s="60">
        <f t="shared" si="11"/>
        <v>50807</v>
      </c>
      <c r="AD41" s="61">
        <f t="shared" si="7"/>
        <v>96677</v>
      </c>
    </row>
    <row r="42" spans="2:33" x14ac:dyDescent="0.35">
      <c r="B42" s="55"/>
      <c r="C42" s="70">
        <v>5</v>
      </c>
      <c r="D42" s="57">
        <v>24402</v>
      </c>
      <c r="E42" s="57">
        <v>27015</v>
      </c>
      <c r="F42" s="57">
        <v>28297</v>
      </c>
      <c r="G42" s="57">
        <v>32832</v>
      </c>
      <c r="H42" s="57">
        <v>32770</v>
      </c>
      <c r="I42" s="57">
        <v>39408</v>
      </c>
      <c r="J42" s="57">
        <v>30284</v>
      </c>
      <c r="K42" s="57">
        <v>33913</v>
      </c>
      <c r="L42" s="57">
        <v>29311</v>
      </c>
      <c r="M42" s="57">
        <v>32672</v>
      </c>
      <c r="N42" s="57">
        <v>30247</v>
      </c>
      <c r="O42" s="57">
        <v>34080</v>
      </c>
      <c r="P42" s="57">
        <v>30683</v>
      </c>
      <c r="Q42" s="57">
        <v>33515</v>
      </c>
      <c r="R42" s="57">
        <v>21803</v>
      </c>
      <c r="S42" s="57">
        <v>23918</v>
      </c>
      <c r="T42" s="57">
        <v>29111</v>
      </c>
      <c r="U42" s="57">
        <v>33028</v>
      </c>
      <c r="V42" s="57">
        <v>28856</v>
      </c>
      <c r="W42" s="57">
        <v>33119</v>
      </c>
      <c r="X42" s="57">
        <v>29807</v>
      </c>
      <c r="Y42" s="57">
        <v>33722</v>
      </c>
      <c r="Z42" s="57">
        <v>27091</v>
      </c>
      <c r="AA42" s="57">
        <v>29185</v>
      </c>
      <c r="AB42" s="59">
        <f t="shared" si="11"/>
        <v>342662</v>
      </c>
      <c r="AC42" s="60">
        <f t="shared" si="11"/>
        <v>386407</v>
      </c>
      <c r="AD42" s="61">
        <f t="shared" si="7"/>
        <v>729069</v>
      </c>
    </row>
    <row r="43" spans="2:33" x14ac:dyDescent="0.35">
      <c r="B43" s="63"/>
      <c r="C43" s="76" t="s">
        <v>96</v>
      </c>
      <c r="D43" s="65">
        <f t="shared" ref="D43:AA43" si="12">SUM(D38:D42)</f>
        <v>275279</v>
      </c>
      <c r="E43" s="66">
        <f t="shared" si="12"/>
        <v>299661</v>
      </c>
      <c r="F43" s="65">
        <f t="shared" si="12"/>
        <v>377280</v>
      </c>
      <c r="G43" s="66">
        <f t="shared" si="12"/>
        <v>394098</v>
      </c>
      <c r="H43" s="65">
        <f t="shared" si="12"/>
        <v>320833</v>
      </c>
      <c r="I43" s="66">
        <f t="shared" si="12"/>
        <v>345402</v>
      </c>
      <c r="J43" s="65">
        <f t="shared" si="12"/>
        <v>361938</v>
      </c>
      <c r="K43" s="66">
        <f t="shared" si="12"/>
        <v>376159</v>
      </c>
      <c r="L43" s="65">
        <f t="shared" si="12"/>
        <v>547730</v>
      </c>
      <c r="M43" s="66">
        <f t="shared" si="12"/>
        <v>546209</v>
      </c>
      <c r="N43" s="65">
        <f t="shared" si="12"/>
        <v>571505</v>
      </c>
      <c r="O43" s="66">
        <f t="shared" si="12"/>
        <v>606391</v>
      </c>
      <c r="P43" s="65">
        <f t="shared" si="12"/>
        <v>711464</v>
      </c>
      <c r="Q43" s="66">
        <f t="shared" si="12"/>
        <v>661885</v>
      </c>
      <c r="R43" s="65">
        <f t="shared" si="12"/>
        <v>608746</v>
      </c>
      <c r="S43" s="66">
        <f t="shared" si="12"/>
        <v>703643</v>
      </c>
      <c r="T43" s="65">
        <f t="shared" si="12"/>
        <v>600647</v>
      </c>
      <c r="U43" s="66">
        <f t="shared" si="12"/>
        <v>675462</v>
      </c>
      <c r="V43" s="65">
        <f t="shared" si="12"/>
        <v>580196</v>
      </c>
      <c r="W43" s="66">
        <f t="shared" si="12"/>
        <v>639523</v>
      </c>
      <c r="X43" s="65">
        <f t="shared" si="12"/>
        <v>483424</v>
      </c>
      <c r="Y43" s="66">
        <f t="shared" si="12"/>
        <v>534386</v>
      </c>
      <c r="Z43" s="65">
        <f t="shared" si="12"/>
        <v>506221</v>
      </c>
      <c r="AA43" s="66">
        <f t="shared" si="12"/>
        <v>494057</v>
      </c>
      <c r="AB43" s="67">
        <f t="shared" si="11"/>
        <v>5945263</v>
      </c>
      <c r="AC43" s="68">
        <f t="shared" si="11"/>
        <v>6276876</v>
      </c>
      <c r="AD43" s="77">
        <f t="shared" si="7"/>
        <v>12222139</v>
      </c>
    </row>
    <row r="44" spans="2:33" x14ac:dyDescent="0.35">
      <c r="B44" s="55" t="s">
        <v>75</v>
      </c>
      <c r="C44" s="70" t="s">
        <v>65</v>
      </c>
      <c r="D44" s="57">
        <v>19648</v>
      </c>
      <c r="E44" s="57">
        <v>20218</v>
      </c>
      <c r="F44" s="57">
        <v>29094</v>
      </c>
      <c r="G44" s="57">
        <v>32687</v>
      </c>
      <c r="H44" s="57">
        <v>15435</v>
      </c>
      <c r="I44" s="57">
        <v>15417</v>
      </c>
      <c r="J44" s="57">
        <v>16476</v>
      </c>
      <c r="K44" s="57">
        <v>16275</v>
      </c>
      <c r="L44" s="57">
        <v>58619</v>
      </c>
      <c r="M44" s="57">
        <v>43927</v>
      </c>
      <c r="N44" s="57">
        <v>137945</v>
      </c>
      <c r="O44" s="57">
        <v>130606</v>
      </c>
      <c r="P44" s="57">
        <v>233267</v>
      </c>
      <c r="Q44" s="57">
        <v>205671</v>
      </c>
      <c r="R44" s="57">
        <v>262860</v>
      </c>
      <c r="S44" s="57">
        <v>264421</v>
      </c>
      <c r="T44" s="57">
        <v>164375</v>
      </c>
      <c r="U44" s="57">
        <v>202337</v>
      </c>
      <c r="V44" s="57">
        <v>80179</v>
      </c>
      <c r="W44" s="57">
        <v>86185</v>
      </c>
      <c r="X44" s="57">
        <v>39728</v>
      </c>
      <c r="Y44" s="57">
        <v>41663</v>
      </c>
      <c r="Z44" s="57">
        <v>49171</v>
      </c>
      <c r="AA44" s="57">
        <v>51649</v>
      </c>
      <c r="AB44" s="59">
        <f t="shared" si="11"/>
        <v>1106797</v>
      </c>
      <c r="AC44" s="60">
        <f t="shared" si="11"/>
        <v>1111056</v>
      </c>
      <c r="AD44" s="61">
        <f t="shared" si="7"/>
        <v>2217853</v>
      </c>
    </row>
    <row r="45" spans="2:33" x14ac:dyDescent="0.35">
      <c r="B45" s="55" t="s">
        <v>76</v>
      </c>
      <c r="C45" s="70" t="s">
        <v>66</v>
      </c>
      <c r="D45" s="57">
        <v>7887</v>
      </c>
      <c r="E45" s="57">
        <v>7101</v>
      </c>
      <c r="F45" s="57">
        <v>8989</v>
      </c>
      <c r="G45" s="57">
        <v>9010</v>
      </c>
      <c r="H45" s="57">
        <v>10457</v>
      </c>
      <c r="I45" s="57">
        <v>10939</v>
      </c>
      <c r="J45" s="57">
        <v>9586</v>
      </c>
      <c r="K45" s="57">
        <v>9493</v>
      </c>
      <c r="L45" s="57">
        <v>17375</v>
      </c>
      <c r="M45" s="57">
        <v>13355</v>
      </c>
      <c r="N45" s="57">
        <v>24358</v>
      </c>
      <c r="O45" s="57">
        <v>22554</v>
      </c>
      <c r="P45" s="57">
        <v>31685</v>
      </c>
      <c r="Q45" s="57">
        <v>26463</v>
      </c>
      <c r="R45" s="57">
        <v>35313</v>
      </c>
      <c r="S45" s="57">
        <v>31429</v>
      </c>
      <c r="T45" s="57">
        <v>28591</v>
      </c>
      <c r="U45" s="57">
        <v>32756</v>
      </c>
      <c r="V45" s="57">
        <v>17515</v>
      </c>
      <c r="W45" s="57">
        <v>19548</v>
      </c>
      <c r="X45" s="57">
        <v>12188</v>
      </c>
      <c r="Y45" s="57">
        <v>12504</v>
      </c>
      <c r="Z45" s="57">
        <v>10936</v>
      </c>
      <c r="AA45" s="57">
        <v>11423</v>
      </c>
      <c r="AB45" s="59">
        <f t="shared" si="11"/>
        <v>214880</v>
      </c>
      <c r="AC45" s="60">
        <f t="shared" si="11"/>
        <v>206575</v>
      </c>
      <c r="AD45" s="61">
        <f t="shared" si="7"/>
        <v>421455</v>
      </c>
      <c r="AG45" s="62"/>
    </row>
    <row r="46" spans="2:33" x14ac:dyDescent="0.35">
      <c r="B46" s="55"/>
      <c r="C46" s="70">
        <v>3</v>
      </c>
      <c r="D46" s="57">
        <v>991</v>
      </c>
      <c r="E46" s="57">
        <v>1002</v>
      </c>
      <c r="F46" s="57">
        <v>1096</v>
      </c>
      <c r="G46" s="57">
        <v>1117</v>
      </c>
      <c r="H46" s="57">
        <v>1309</v>
      </c>
      <c r="I46" s="57">
        <v>1362</v>
      </c>
      <c r="J46" s="57">
        <v>1163</v>
      </c>
      <c r="K46" s="57">
        <v>1208</v>
      </c>
      <c r="L46" s="57">
        <v>4244</v>
      </c>
      <c r="M46" s="57">
        <v>2080</v>
      </c>
      <c r="N46" s="57">
        <v>5484</v>
      </c>
      <c r="O46" s="57">
        <v>6217</v>
      </c>
      <c r="P46" s="57">
        <v>10792</v>
      </c>
      <c r="Q46" s="57">
        <v>8346</v>
      </c>
      <c r="R46" s="57">
        <v>13310</v>
      </c>
      <c r="S46" s="57">
        <v>14090</v>
      </c>
      <c r="T46" s="57">
        <v>6306</v>
      </c>
      <c r="U46" s="57">
        <v>12262</v>
      </c>
      <c r="V46" s="57">
        <v>1945</v>
      </c>
      <c r="W46" s="57">
        <v>3236</v>
      </c>
      <c r="X46" s="57">
        <v>1341</v>
      </c>
      <c r="Y46" s="57">
        <v>1598</v>
      </c>
      <c r="Z46" s="57">
        <v>1240</v>
      </c>
      <c r="AA46" s="57">
        <v>1347</v>
      </c>
      <c r="AB46" s="59">
        <f t="shared" si="11"/>
        <v>49221</v>
      </c>
      <c r="AC46" s="60">
        <f t="shared" si="11"/>
        <v>53865</v>
      </c>
      <c r="AD46" s="61">
        <f t="shared" si="7"/>
        <v>103086</v>
      </c>
    </row>
    <row r="47" spans="2:33" x14ac:dyDescent="0.35">
      <c r="B47" s="79"/>
      <c r="C47" s="70">
        <v>4</v>
      </c>
      <c r="D47" s="57">
        <v>2551</v>
      </c>
      <c r="E47" s="57">
        <v>1911</v>
      </c>
      <c r="F47" s="57">
        <v>3089</v>
      </c>
      <c r="G47" s="57">
        <v>2656</v>
      </c>
      <c r="H47" s="57">
        <v>3529</v>
      </c>
      <c r="I47" s="57">
        <v>3072</v>
      </c>
      <c r="J47" s="57">
        <v>3079</v>
      </c>
      <c r="K47" s="57">
        <v>2602</v>
      </c>
      <c r="L47" s="57">
        <v>3078</v>
      </c>
      <c r="M47" s="57">
        <v>2640</v>
      </c>
      <c r="N47" s="57">
        <v>3155</v>
      </c>
      <c r="O47" s="57">
        <v>2999</v>
      </c>
      <c r="P47" s="57">
        <v>3456</v>
      </c>
      <c r="Q47" s="57">
        <v>2965</v>
      </c>
      <c r="R47" s="57">
        <v>3165</v>
      </c>
      <c r="S47" s="57">
        <v>2874</v>
      </c>
      <c r="T47" s="57">
        <v>3247</v>
      </c>
      <c r="U47" s="57">
        <v>3304</v>
      </c>
      <c r="V47" s="57">
        <v>2959</v>
      </c>
      <c r="W47" s="57">
        <v>2709</v>
      </c>
      <c r="X47" s="57">
        <v>2755</v>
      </c>
      <c r="Y47" s="57">
        <v>2514</v>
      </c>
      <c r="Z47" s="57">
        <v>2420</v>
      </c>
      <c r="AA47" s="57">
        <v>2182</v>
      </c>
      <c r="AB47" s="59">
        <f t="shared" si="11"/>
        <v>36483</v>
      </c>
      <c r="AC47" s="60">
        <f t="shared" si="11"/>
        <v>32428</v>
      </c>
      <c r="AD47" s="61">
        <f t="shared" si="7"/>
        <v>68911</v>
      </c>
    </row>
    <row r="48" spans="2:33" x14ac:dyDescent="0.35">
      <c r="B48" s="79"/>
      <c r="C48" s="70">
        <v>5</v>
      </c>
      <c r="D48" s="57">
        <v>48904</v>
      </c>
      <c r="E48" s="57">
        <v>49959</v>
      </c>
      <c r="F48" s="57">
        <v>55571</v>
      </c>
      <c r="G48" s="57">
        <v>65648</v>
      </c>
      <c r="H48" s="57">
        <v>64199</v>
      </c>
      <c r="I48" s="57">
        <v>78281</v>
      </c>
      <c r="J48" s="57">
        <v>57849</v>
      </c>
      <c r="K48" s="57">
        <v>63916</v>
      </c>
      <c r="L48" s="57">
        <v>56420</v>
      </c>
      <c r="M48" s="57">
        <v>59733</v>
      </c>
      <c r="N48" s="57">
        <v>59126</v>
      </c>
      <c r="O48" s="57">
        <v>64757</v>
      </c>
      <c r="P48" s="57">
        <v>58770</v>
      </c>
      <c r="Q48" s="57">
        <v>66648</v>
      </c>
      <c r="R48" s="57">
        <v>46077</v>
      </c>
      <c r="S48" s="57">
        <v>50886</v>
      </c>
      <c r="T48" s="57">
        <v>57417</v>
      </c>
      <c r="U48" s="57">
        <v>62534</v>
      </c>
      <c r="V48" s="57">
        <v>55463</v>
      </c>
      <c r="W48" s="57">
        <v>61875</v>
      </c>
      <c r="X48" s="57">
        <v>61676</v>
      </c>
      <c r="Y48" s="57">
        <v>64868</v>
      </c>
      <c r="Z48" s="57">
        <v>47798</v>
      </c>
      <c r="AA48" s="57">
        <v>52446</v>
      </c>
      <c r="AB48" s="59">
        <f t="shared" si="11"/>
        <v>669270</v>
      </c>
      <c r="AC48" s="60">
        <f t="shared" si="11"/>
        <v>741551</v>
      </c>
      <c r="AD48" s="61">
        <f t="shared" si="7"/>
        <v>1410821</v>
      </c>
    </row>
    <row r="49" spans="2:33" x14ac:dyDescent="0.35">
      <c r="B49" s="63"/>
      <c r="C49" s="76" t="s">
        <v>96</v>
      </c>
      <c r="D49" s="65">
        <f t="shared" ref="D49:AA49" si="13">SUM(D44:D48)</f>
        <v>79981</v>
      </c>
      <c r="E49" s="66">
        <f t="shared" si="13"/>
        <v>80191</v>
      </c>
      <c r="F49" s="65">
        <f t="shared" si="13"/>
        <v>97839</v>
      </c>
      <c r="G49" s="66">
        <f t="shared" si="13"/>
        <v>111118</v>
      </c>
      <c r="H49" s="65">
        <f t="shared" si="13"/>
        <v>94929</v>
      </c>
      <c r="I49" s="66">
        <f t="shared" si="13"/>
        <v>109071</v>
      </c>
      <c r="J49" s="65">
        <f t="shared" si="13"/>
        <v>88153</v>
      </c>
      <c r="K49" s="66">
        <f t="shared" si="13"/>
        <v>93494</v>
      </c>
      <c r="L49" s="65">
        <f t="shared" si="13"/>
        <v>139736</v>
      </c>
      <c r="M49" s="66">
        <f t="shared" si="13"/>
        <v>121735</v>
      </c>
      <c r="N49" s="65">
        <f t="shared" si="13"/>
        <v>230068</v>
      </c>
      <c r="O49" s="66">
        <f t="shared" si="13"/>
        <v>227133</v>
      </c>
      <c r="P49" s="65">
        <f t="shared" si="13"/>
        <v>337970</v>
      </c>
      <c r="Q49" s="66">
        <f t="shared" si="13"/>
        <v>310093</v>
      </c>
      <c r="R49" s="65">
        <f t="shared" si="13"/>
        <v>360725</v>
      </c>
      <c r="S49" s="66">
        <f t="shared" si="13"/>
        <v>363700</v>
      </c>
      <c r="T49" s="65">
        <f t="shared" si="13"/>
        <v>259936</v>
      </c>
      <c r="U49" s="66">
        <f t="shared" si="13"/>
        <v>313193</v>
      </c>
      <c r="V49" s="65">
        <f t="shared" si="13"/>
        <v>158061</v>
      </c>
      <c r="W49" s="66">
        <f t="shared" si="13"/>
        <v>173553</v>
      </c>
      <c r="X49" s="65">
        <f t="shared" si="13"/>
        <v>117688</v>
      </c>
      <c r="Y49" s="66">
        <f t="shared" si="13"/>
        <v>123147</v>
      </c>
      <c r="Z49" s="65">
        <f t="shared" si="13"/>
        <v>111565</v>
      </c>
      <c r="AA49" s="66">
        <f t="shared" si="13"/>
        <v>119047</v>
      </c>
      <c r="AB49" s="67">
        <f t="shared" si="11"/>
        <v>2076651</v>
      </c>
      <c r="AC49" s="68">
        <f t="shared" si="11"/>
        <v>2145475</v>
      </c>
      <c r="AD49" s="77">
        <f t="shared" si="7"/>
        <v>4222126</v>
      </c>
    </row>
    <row r="50" spans="2:33" x14ac:dyDescent="0.35">
      <c r="B50" s="55" t="s">
        <v>77</v>
      </c>
      <c r="C50" s="70" t="s">
        <v>65</v>
      </c>
      <c r="D50" s="57">
        <v>153318</v>
      </c>
      <c r="E50" s="58">
        <v>129247</v>
      </c>
      <c r="F50" s="57">
        <v>183723</v>
      </c>
      <c r="G50" s="58">
        <v>180273</v>
      </c>
      <c r="H50" s="57">
        <v>141480</v>
      </c>
      <c r="I50" s="58">
        <v>146152</v>
      </c>
      <c r="J50" s="57">
        <v>152021</v>
      </c>
      <c r="K50" s="58">
        <v>157445</v>
      </c>
      <c r="L50" s="57">
        <v>244423</v>
      </c>
      <c r="M50" s="58">
        <v>239642</v>
      </c>
      <c r="N50" s="57">
        <v>280459</v>
      </c>
      <c r="O50" s="58">
        <v>277922</v>
      </c>
      <c r="P50" s="57">
        <v>345946</v>
      </c>
      <c r="Q50" s="58">
        <v>396667</v>
      </c>
      <c r="R50" s="57">
        <v>476609</v>
      </c>
      <c r="S50" s="58">
        <v>403424</v>
      </c>
      <c r="T50" s="57">
        <v>342512</v>
      </c>
      <c r="U50" s="58">
        <v>298915</v>
      </c>
      <c r="V50" s="57">
        <v>299959</v>
      </c>
      <c r="W50" s="58">
        <v>288947</v>
      </c>
      <c r="X50" s="57">
        <v>235257</v>
      </c>
      <c r="Y50" s="58">
        <v>223713</v>
      </c>
      <c r="Z50" s="57">
        <v>230599</v>
      </c>
      <c r="AA50" s="58">
        <v>252961</v>
      </c>
      <c r="AB50" s="59">
        <f t="shared" si="11"/>
        <v>3086306</v>
      </c>
      <c r="AC50" s="60">
        <f t="shared" si="11"/>
        <v>2995308</v>
      </c>
      <c r="AD50" s="61">
        <f t="shared" si="7"/>
        <v>6081614</v>
      </c>
    </row>
    <row r="51" spans="2:33" x14ac:dyDescent="0.35">
      <c r="B51" s="55" t="s">
        <v>78</v>
      </c>
      <c r="C51" s="70" t="s">
        <v>66</v>
      </c>
      <c r="D51" s="57">
        <v>29284</v>
      </c>
      <c r="E51" s="58">
        <v>28878</v>
      </c>
      <c r="F51" s="57">
        <v>32974</v>
      </c>
      <c r="G51" s="58">
        <v>34502</v>
      </c>
      <c r="H51" s="57">
        <v>34696</v>
      </c>
      <c r="I51" s="58">
        <v>37527</v>
      </c>
      <c r="J51" s="57">
        <v>33462</v>
      </c>
      <c r="K51" s="58">
        <v>35979</v>
      </c>
      <c r="L51" s="57">
        <v>39529</v>
      </c>
      <c r="M51" s="58">
        <v>41011</v>
      </c>
      <c r="N51" s="57">
        <v>43120</v>
      </c>
      <c r="O51" s="58">
        <v>46605</v>
      </c>
      <c r="P51" s="57">
        <v>51211</v>
      </c>
      <c r="Q51" s="58">
        <v>55697</v>
      </c>
      <c r="R51" s="57">
        <v>54985</v>
      </c>
      <c r="S51" s="58">
        <v>54789</v>
      </c>
      <c r="T51" s="57">
        <v>56140</v>
      </c>
      <c r="U51" s="58">
        <v>51672</v>
      </c>
      <c r="V51" s="57">
        <v>47130</v>
      </c>
      <c r="W51" s="58">
        <v>45314</v>
      </c>
      <c r="X51" s="57">
        <v>39113</v>
      </c>
      <c r="Y51" s="58">
        <v>39224</v>
      </c>
      <c r="Z51" s="57">
        <v>35580</v>
      </c>
      <c r="AA51" s="58">
        <v>38137</v>
      </c>
      <c r="AB51" s="59">
        <f t="shared" si="11"/>
        <v>497224</v>
      </c>
      <c r="AC51" s="60">
        <f t="shared" si="11"/>
        <v>509335</v>
      </c>
      <c r="AD51" s="61">
        <f t="shared" si="7"/>
        <v>1006559</v>
      </c>
      <c r="AG51" s="62"/>
    </row>
    <row r="52" spans="2:33" x14ac:dyDescent="0.35">
      <c r="B52" s="55"/>
      <c r="C52" s="70">
        <v>3</v>
      </c>
      <c r="D52" s="57">
        <v>3546</v>
      </c>
      <c r="E52" s="58">
        <v>4394</v>
      </c>
      <c r="F52" s="57">
        <v>3800</v>
      </c>
      <c r="G52" s="58">
        <v>5299</v>
      </c>
      <c r="H52" s="57">
        <v>4244</v>
      </c>
      <c r="I52" s="58">
        <v>6862</v>
      </c>
      <c r="J52" s="57">
        <v>4225</v>
      </c>
      <c r="K52" s="58">
        <v>4828</v>
      </c>
      <c r="L52" s="57">
        <v>4628</v>
      </c>
      <c r="M52" s="58">
        <v>4877</v>
      </c>
      <c r="N52" s="57">
        <v>5224</v>
      </c>
      <c r="O52" s="58">
        <v>5778</v>
      </c>
      <c r="P52" s="57">
        <v>6788</v>
      </c>
      <c r="Q52" s="58">
        <v>8618</v>
      </c>
      <c r="R52" s="57">
        <v>9873</v>
      </c>
      <c r="S52" s="58">
        <v>9342</v>
      </c>
      <c r="T52" s="57">
        <v>8248</v>
      </c>
      <c r="U52" s="58">
        <v>6448</v>
      </c>
      <c r="V52" s="57">
        <v>5508</v>
      </c>
      <c r="W52" s="58">
        <v>5160</v>
      </c>
      <c r="X52" s="57">
        <v>4612</v>
      </c>
      <c r="Y52" s="58">
        <v>4674</v>
      </c>
      <c r="Z52" s="57">
        <v>4288</v>
      </c>
      <c r="AA52" s="58">
        <v>4941</v>
      </c>
      <c r="AB52" s="59">
        <f t="shared" si="11"/>
        <v>64984</v>
      </c>
      <c r="AC52" s="60">
        <f t="shared" si="11"/>
        <v>71221</v>
      </c>
      <c r="AD52" s="61">
        <f t="shared" si="7"/>
        <v>136205</v>
      </c>
    </row>
    <row r="53" spans="2:33" x14ac:dyDescent="0.35">
      <c r="B53" s="55"/>
      <c r="C53" s="70">
        <v>4</v>
      </c>
      <c r="D53" s="57">
        <v>4217</v>
      </c>
      <c r="E53" s="58">
        <v>11017</v>
      </c>
      <c r="F53" s="57">
        <v>4726</v>
      </c>
      <c r="G53" s="58">
        <v>12562</v>
      </c>
      <c r="H53" s="57">
        <v>5269</v>
      </c>
      <c r="I53" s="58">
        <v>11129</v>
      </c>
      <c r="J53" s="57">
        <v>4732</v>
      </c>
      <c r="K53" s="58">
        <v>7131</v>
      </c>
      <c r="L53" s="57">
        <v>4845</v>
      </c>
      <c r="M53" s="58">
        <v>6112</v>
      </c>
      <c r="N53" s="57">
        <v>4873</v>
      </c>
      <c r="O53" s="58">
        <v>6151</v>
      </c>
      <c r="P53" s="57">
        <v>5113</v>
      </c>
      <c r="Q53" s="58">
        <v>6763</v>
      </c>
      <c r="R53" s="57">
        <v>4175</v>
      </c>
      <c r="S53" s="58">
        <v>5108</v>
      </c>
      <c r="T53" s="57">
        <v>5293</v>
      </c>
      <c r="U53" s="58">
        <v>6410</v>
      </c>
      <c r="V53" s="57">
        <v>4786</v>
      </c>
      <c r="W53" s="58">
        <v>6543</v>
      </c>
      <c r="X53" s="57">
        <v>5400</v>
      </c>
      <c r="Y53" s="58">
        <v>6983</v>
      </c>
      <c r="Z53" s="57">
        <v>4276</v>
      </c>
      <c r="AA53" s="58">
        <v>6185</v>
      </c>
      <c r="AB53" s="59">
        <f t="shared" si="11"/>
        <v>57705</v>
      </c>
      <c r="AC53" s="60">
        <f t="shared" si="11"/>
        <v>92094</v>
      </c>
      <c r="AD53" s="61">
        <f t="shared" si="7"/>
        <v>149799</v>
      </c>
    </row>
    <row r="54" spans="2:33" x14ac:dyDescent="0.35">
      <c r="B54" s="55"/>
      <c r="C54" s="70">
        <v>5</v>
      </c>
      <c r="D54" s="57">
        <v>64102</v>
      </c>
      <c r="E54" s="58">
        <v>54414</v>
      </c>
      <c r="F54" s="57">
        <v>69956</v>
      </c>
      <c r="G54" s="58">
        <v>63309</v>
      </c>
      <c r="H54" s="57">
        <v>78447</v>
      </c>
      <c r="I54" s="58">
        <v>71244</v>
      </c>
      <c r="J54" s="57">
        <v>70696</v>
      </c>
      <c r="K54" s="58">
        <v>74894</v>
      </c>
      <c r="L54" s="57">
        <v>71650</v>
      </c>
      <c r="M54" s="58">
        <v>72505</v>
      </c>
      <c r="N54" s="57">
        <v>71099</v>
      </c>
      <c r="O54" s="58">
        <v>75055</v>
      </c>
      <c r="P54" s="57">
        <v>68846</v>
      </c>
      <c r="Q54" s="58">
        <v>76046</v>
      </c>
      <c r="R54" s="57">
        <v>55914</v>
      </c>
      <c r="S54" s="58">
        <v>57172</v>
      </c>
      <c r="T54" s="57">
        <v>68550</v>
      </c>
      <c r="U54" s="58">
        <v>72505</v>
      </c>
      <c r="V54" s="57">
        <v>71023</v>
      </c>
      <c r="W54" s="58">
        <v>75276</v>
      </c>
      <c r="X54" s="57">
        <v>88774</v>
      </c>
      <c r="Y54" s="58">
        <v>82611</v>
      </c>
      <c r="Z54" s="57">
        <v>63367</v>
      </c>
      <c r="AA54" s="58">
        <v>73624</v>
      </c>
      <c r="AB54" s="59">
        <f t="shared" si="11"/>
        <v>842424</v>
      </c>
      <c r="AC54" s="60">
        <f t="shared" si="11"/>
        <v>848655</v>
      </c>
      <c r="AD54" s="61">
        <f t="shared" si="7"/>
        <v>1691079</v>
      </c>
    </row>
    <row r="55" spans="2:33" x14ac:dyDescent="0.35">
      <c r="B55" s="63"/>
      <c r="C55" s="76" t="s">
        <v>96</v>
      </c>
      <c r="D55" s="65">
        <f t="shared" ref="D55:AA55" si="14">SUM(D50:D54)</f>
        <v>254467</v>
      </c>
      <c r="E55" s="66">
        <f t="shared" si="14"/>
        <v>227950</v>
      </c>
      <c r="F55" s="65">
        <f t="shared" si="14"/>
        <v>295179</v>
      </c>
      <c r="G55" s="66">
        <f t="shared" si="14"/>
        <v>295945</v>
      </c>
      <c r="H55" s="65">
        <f t="shared" si="14"/>
        <v>264136</v>
      </c>
      <c r="I55" s="66">
        <f t="shared" si="14"/>
        <v>272914</v>
      </c>
      <c r="J55" s="65">
        <f t="shared" si="14"/>
        <v>265136</v>
      </c>
      <c r="K55" s="66">
        <f t="shared" si="14"/>
        <v>280277</v>
      </c>
      <c r="L55" s="65">
        <f t="shared" si="14"/>
        <v>365075</v>
      </c>
      <c r="M55" s="66">
        <f t="shared" si="14"/>
        <v>364147</v>
      </c>
      <c r="N55" s="65">
        <f t="shared" si="14"/>
        <v>404775</v>
      </c>
      <c r="O55" s="66">
        <f t="shared" si="14"/>
        <v>411511</v>
      </c>
      <c r="P55" s="65">
        <f t="shared" si="14"/>
        <v>477904</v>
      </c>
      <c r="Q55" s="66">
        <f t="shared" si="14"/>
        <v>543791</v>
      </c>
      <c r="R55" s="65">
        <f t="shared" si="14"/>
        <v>601556</v>
      </c>
      <c r="S55" s="66">
        <f t="shared" si="14"/>
        <v>529835</v>
      </c>
      <c r="T55" s="65">
        <f t="shared" si="14"/>
        <v>480743</v>
      </c>
      <c r="U55" s="66">
        <f t="shared" si="14"/>
        <v>435950</v>
      </c>
      <c r="V55" s="65">
        <f t="shared" si="14"/>
        <v>428406</v>
      </c>
      <c r="W55" s="66">
        <f t="shared" si="14"/>
        <v>421240</v>
      </c>
      <c r="X55" s="65">
        <f t="shared" si="14"/>
        <v>373156</v>
      </c>
      <c r="Y55" s="66">
        <f t="shared" si="14"/>
        <v>357205</v>
      </c>
      <c r="Z55" s="65">
        <f t="shared" si="14"/>
        <v>338110</v>
      </c>
      <c r="AA55" s="66">
        <f t="shared" si="14"/>
        <v>375848</v>
      </c>
      <c r="AB55" s="67">
        <f t="shared" ref="AB55:AC61" si="15">+D55+F55+H55+J55+L55+N55+P55+R55+T55+V55+X55+Z55</f>
        <v>4548643</v>
      </c>
      <c r="AC55" s="68">
        <f t="shared" si="15"/>
        <v>4516613</v>
      </c>
      <c r="AD55" s="77">
        <f t="shared" si="7"/>
        <v>9065256</v>
      </c>
    </row>
    <row r="56" spans="2:33" x14ac:dyDescent="0.35">
      <c r="B56" s="55" t="s">
        <v>79</v>
      </c>
      <c r="C56" s="70" t="s">
        <v>65</v>
      </c>
      <c r="D56" s="57">
        <v>31180</v>
      </c>
      <c r="E56" s="58">
        <v>33799</v>
      </c>
      <c r="F56" s="57">
        <v>28205</v>
      </c>
      <c r="G56" s="58">
        <v>28170</v>
      </c>
      <c r="H56" s="57">
        <v>31408</v>
      </c>
      <c r="I56" s="58">
        <v>29218</v>
      </c>
      <c r="J56" s="57">
        <v>39198</v>
      </c>
      <c r="K56" s="58">
        <v>38312</v>
      </c>
      <c r="L56" s="57">
        <v>155974</v>
      </c>
      <c r="M56" s="58">
        <v>107073</v>
      </c>
      <c r="N56" s="57">
        <v>274699</v>
      </c>
      <c r="O56" s="58">
        <v>259052</v>
      </c>
      <c r="P56" s="57">
        <v>433318</v>
      </c>
      <c r="Q56" s="57">
        <v>370229</v>
      </c>
      <c r="R56" s="57">
        <v>485730</v>
      </c>
      <c r="S56" s="58">
        <v>477128</v>
      </c>
      <c r="T56" s="57">
        <v>385827</v>
      </c>
      <c r="U56" s="58">
        <v>456317</v>
      </c>
      <c r="V56" s="57">
        <v>269431</v>
      </c>
      <c r="W56" s="58">
        <v>303853</v>
      </c>
      <c r="X56" s="57">
        <v>114076</v>
      </c>
      <c r="Y56" s="58">
        <v>133782</v>
      </c>
      <c r="Z56" s="57">
        <v>159020</v>
      </c>
      <c r="AA56" s="58">
        <v>118275</v>
      </c>
      <c r="AB56" s="59">
        <f t="shared" si="15"/>
        <v>2408066</v>
      </c>
      <c r="AC56" s="60">
        <f t="shared" si="15"/>
        <v>2355208</v>
      </c>
      <c r="AD56" s="61">
        <f t="shared" si="7"/>
        <v>4763274</v>
      </c>
    </row>
    <row r="57" spans="2:33" x14ac:dyDescent="0.35">
      <c r="B57" s="55" t="s">
        <v>105</v>
      </c>
      <c r="C57" s="70" t="s">
        <v>66</v>
      </c>
      <c r="D57" s="57">
        <v>17092</v>
      </c>
      <c r="E57" s="58">
        <v>16600</v>
      </c>
      <c r="F57" s="57">
        <v>18641</v>
      </c>
      <c r="G57" s="58">
        <v>17502</v>
      </c>
      <c r="H57" s="57">
        <v>21686</v>
      </c>
      <c r="I57" s="58">
        <v>19638</v>
      </c>
      <c r="J57" s="57">
        <v>20682</v>
      </c>
      <c r="K57" s="58">
        <v>19967</v>
      </c>
      <c r="L57" s="57">
        <v>44805</v>
      </c>
      <c r="M57" s="58">
        <v>32370</v>
      </c>
      <c r="N57" s="57">
        <v>56291</v>
      </c>
      <c r="O57" s="58">
        <v>58285</v>
      </c>
      <c r="P57" s="57">
        <v>67770</v>
      </c>
      <c r="Q57" s="57">
        <v>63749</v>
      </c>
      <c r="R57" s="57">
        <v>77532</v>
      </c>
      <c r="S57" s="58">
        <v>69548</v>
      </c>
      <c r="T57" s="57">
        <v>74822</v>
      </c>
      <c r="U57" s="58">
        <v>84031</v>
      </c>
      <c r="V57" s="57">
        <v>60055</v>
      </c>
      <c r="W57" s="58">
        <v>69570</v>
      </c>
      <c r="X57" s="57">
        <v>32076</v>
      </c>
      <c r="Y57" s="58">
        <v>36072</v>
      </c>
      <c r="Z57" s="57">
        <v>33920</v>
      </c>
      <c r="AA57" s="58">
        <v>29485</v>
      </c>
      <c r="AB57" s="59">
        <f t="shared" si="15"/>
        <v>525372</v>
      </c>
      <c r="AC57" s="60">
        <f t="shared" si="15"/>
        <v>516817</v>
      </c>
      <c r="AD57" s="61">
        <f t="shared" si="7"/>
        <v>1042189</v>
      </c>
      <c r="AG57" s="62"/>
    </row>
    <row r="58" spans="2:33" x14ac:dyDescent="0.35">
      <c r="B58" s="79"/>
      <c r="C58" s="70">
        <v>3</v>
      </c>
      <c r="D58" s="57">
        <v>1890</v>
      </c>
      <c r="E58" s="58">
        <v>1775</v>
      </c>
      <c r="F58" s="57">
        <v>1985</v>
      </c>
      <c r="G58" s="58">
        <v>1690</v>
      </c>
      <c r="H58" s="57">
        <v>2425</v>
      </c>
      <c r="I58" s="58">
        <v>2016</v>
      </c>
      <c r="J58" s="57">
        <v>2405</v>
      </c>
      <c r="K58" s="58">
        <v>2221</v>
      </c>
      <c r="L58" s="57">
        <v>8985</v>
      </c>
      <c r="M58" s="58">
        <v>4217</v>
      </c>
      <c r="N58" s="57">
        <v>12345</v>
      </c>
      <c r="O58" s="58">
        <v>12369</v>
      </c>
      <c r="P58" s="57">
        <v>22076</v>
      </c>
      <c r="Q58" s="57">
        <v>15400</v>
      </c>
      <c r="R58" s="57">
        <v>25293</v>
      </c>
      <c r="S58" s="58">
        <v>24067</v>
      </c>
      <c r="T58" s="57">
        <v>16952</v>
      </c>
      <c r="U58" s="58">
        <v>23793</v>
      </c>
      <c r="V58" s="57">
        <v>9008</v>
      </c>
      <c r="W58" s="58">
        <v>11923</v>
      </c>
      <c r="X58" s="57">
        <v>3367</v>
      </c>
      <c r="Y58" s="58">
        <v>4147</v>
      </c>
      <c r="Z58" s="57">
        <v>3304</v>
      </c>
      <c r="AA58" s="58">
        <v>2618</v>
      </c>
      <c r="AB58" s="59">
        <f t="shared" si="15"/>
        <v>110035</v>
      </c>
      <c r="AC58" s="60">
        <f t="shared" si="15"/>
        <v>106236</v>
      </c>
      <c r="AD58" s="61">
        <f t="shared" si="7"/>
        <v>216271</v>
      </c>
    </row>
    <row r="59" spans="2:33" x14ac:dyDescent="0.35">
      <c r="B59" s="79"/>
      <c r="C59" s="70">
        <v>4</v>
      </c>
      <c r="D59" s="57">
        <v>4087</v>
      </c>
      <c r="E59" s="58">
        <v>4202</v>
      </c>
      <c r="F59" s="57">
        <v>4223</v>
      </c>
      <c r="G59" s="58">
        <v>3944</v>
      </c>
      <c r="H59" s="57">
        <v>4843</v>
      </c>
      <c r="I59" s="58">
        <v>4514</v>
      </c>
      <c r="J59" s="57">
        <v>4552</v>
      </c>
      <c r="K59" s="58">
        <v>4371</v>
      </c>
      <c r="L59" s="57">
        <v>5740</v>
      </c>
      <c r="M59" s="58">
        <v>4984</v>
      </c>
      <c r="N59" s="57">
        <v>6419</v>
      </c>
      <c r="O59" s="58">
        <v>6440</v>
      </c>
      <c r="P59" s="57">
        <v>6825</v>
      </c>
      <c r="Q59" s="57">
        <v>5905</v>
      </c>
      <c r="R59" s="57">
        <v>6230</v>
      </c>
      <c r="S59" s="58">
        <v>6019</v>
      </c>
      <c r="T59" s="57">
        <v>6624</v>
      </c>
      <c r="U59" s="58">
        <v>7144</v>
      </c>
      <c r="V59" s="57">
        <v>6320</v>
      </c>
      <c r="W59" s="58">
        <v>6772</v>
      </c>
      <c r="X59" s="57">
        <v>5285</v>
      </c>
      <c r="Y59" s="58">
        <v>5186</v>
      </c>
      <c r="Z59" s="57">
        <v>4343</v>
      </c>
      <c r="AA59" s="58">
        <v>4303</v>
      </c>
      <c r="AB59" s="59">
        <f t="shared" si="15"/>
        <v>65491</v>
      </c>
      <c r="AC59" s="60">
        <f t="shared" si="15"/>
        <v>63784</v>
      </c>
      <c r="AD59" s="61">
        <f t="shared" si="7"/>
        <v>129275</v>
      </c>
    </row>
    <row r="60" spans="2:33" x14ac:dyDescent="0.35">
      <c r="B60" s="79"/>
      <c r="C60" s="70">
        <v>5</v>
      </c>
      <c r="D60" s="57">
        <v>93895</v>
      </c>
      <c r="E60" s="58">
        <v>95347</v>
      </c>
      <c r="F60" s="57">
        <v>99180</v>
      </c>
      <c r="G60" s="58">
        <v>90973</v>
      </c>
      <c r="H60" s="57">
        <v>116287</v>
      </c>
      <c r="I60" s="58">
        <v>103477</v>
      </c>
      <c r="J60" s="57">
        <v>104533</v>
      </c>
      <c r="K60" s="58">
        <v>104440</v>
      </c>
      <c r="L60" s="57">
        <v>104442</v>
      </c>
      <c r="M60" s="58">
        <v>105069</v>
      </c>
      <c r="N60" s="57">
        <v>108476</v>
      </c>
      <c r="O60" s="58">
        <v>110412</v>
      </c>
      <c r="P60" s="57">
        <v>111338</v>
      </c>
      <c r="Q60" s="57">
        <v>110866</v>
      </c>
      <c r="R60" s="57">
        <v>85398</v>
      </c>
      <c r="S60" s="58">
        <v>87211</v>
      </c>
      <c r="T60" s="57">
        <v>109550</v>
      </c>
      <c r="U60" s="58">
        <v>109864</v>
      </c>
      <c r="V60" s="57">
        <v>106567</v>
      </c>
      <c r="W60" s="58">
        <v>107733</v>
      </c>
      <c r="X60" s="57">
        <v>111689</v>
      </c>
      <c r="Y60" s="58">
        <v>111766</v>
      </c>
      <c r="Z60" s="57">
        <v>94853</v>
      </c>
      <c r="AA60" s="58">
        <v>95803</v>
      </c>
      <c r="AB60" s="59">
        <f t="shared" si="15"/>
        <v>1246208</v>
      </c>
      <c r="AC60" s="60">
        <f t="shared" si="15"/>
        <v>1232961</v>
      </c>
      <c r="AD60" s="61">
        <f t="shared" si="7"/>
        <v>2479169</v>
      </c>
    </row>
    <row r="61" spans="2:33" x14ac:dyDescent="0.35">
      <c r="B61" s="63"/>
      <c r="C61" s="76" t="s">
        <v>96</v>
      </c>
      <c r="D61" s="65">
        <f t="shared" ref="D61:AA61" si="16">SUM(D56:D60)</f>
        <v>148144</v>
      </c>
      <c r="E61" s="66">
        <f t="shared" si="16"/>
        <v>151723</v>
      </c>
      <c r="F61" s="65">
        <f t="shared" si="16"/>
        <v>152234</v>
      </c>
      <c r="G61" s="66">
        <f t="shared" si="16"/>
        <v>142279</v>
      </c>
      <c r="H61" s="65">
        <f t="shared" si="16"/>
        <v>176649</v>
      </c>
      <c r="I61" s="66">
        <f>SUM(I56:I60)</f>
        <v>158863</v>
      </c>
      <c r="J61" s="65">
        <f t="shared" si="16"/>
        <v>171370</v>
      </c>
      <c r="K61" s="66">
        <f t="shared" si="16"/>
        <v>169311</v>
      </c>
      <c r="L61" s="65">
        <f t="shared" si="16"/>
        <v>319946</v>
      </c>
      <c r="M61" s="66">
        <f t="shared" si="16"/>
        <v>253713</v>
      </c>
      <c r="N61" s="65">
        <f t="shared" si="16"/>
        <v>458230</v>
      </c>
      <c r="O61" s="66">
        <f t="shared" si="16"/>
        <v>446558</v>
      </c>
      <c r="P61" s="65">
        <f t="shared" si="16"/>
        <v>641327</v>
      </c>
      <c r="Q61" s="66">
        <f t="shared" si="16"/>
        <v>566149</v>
      </c>
      <c r="R61" s="65">
        <f t="shared" si="16"/>
        <v>680183</v>
      </c>
      <c r="S61" s="66">
        <f t="shared" si="16"/>
        <v>663973</v>
      </c>
      <c r="T61" s="65">
        <f t="shared" si="16"/>
        <v>593775</v>
      </c>
      <c r="U61" s="66">
        <f t="shared" si="16"/>
        <v>681149</v>
      </c>
      <c r="V61" s="65">
        <f t="shared" si="16"/>
        <v>451381</v>
      </c>
      <c r="W61" s="66">
        <f t="shared" si="16"/>
        <v>499851</v>
      </c>
      <c r="X61" s="65">
        <f t="shared" si="16"/>
        <v>266493</v>
      </c>
      <c r="Y61" s="65">
        <f t="shared" si="16"/>
        <v>290953</v>
      </c>
      <c r="Z61" s="65">
        <f t="shared" si="16"/>
        <v>295440</v>
      </c>
      <c r="AA61" s="66">
        <f t="shared" si="16"/>
        <v>250484</v>
      </c>
      <c r="AB61" s="67">
        <f t="shared" si="15"/>
        <v>4355172</v>
      </c>
      <c r="AC61" s="68">
        <f t="shared" si="15"/>
        <v>4275006</v>
      </c>
      <c r="AD61" s="77">
        <f t="shared" si="7"/>
        <v>8630178</v>
      </c>
      <c r="AE61" s="80"/>
    </row>
    <row r="63" spans="2:33" x14ac:dyDescent="0.35">
      <c r="B63" s="23" t="s">
        <v>106</v>
      </c>
    </row>
    <row r="64" spans="2:33" x14ac:dyDescent="0.35">
      <c r="B64" s="82" t="s">
        <v>63</v>
      </c>
      <c r="E64" s="42"/>
      <c r="F64" s="42"/>
      <c r="H64" s="42"/>
      <c r="I64" s="42"/>
      <c r="K64" s="42"/>
      <c r="L64" s="42"/>
    </row>
    <row r="65" spans="2:12" x14ac:dyDescent="0.35">
      <c r="B65" s="49" t="s">
        <v>107</v>
      </c>
      <c r="E65" s="42"/>
      <c r="F65" s="42"/>
      <c r="H65" s="42"/>
      <c r="I65" s="42"/>
      <c r="K65" s="42"/>
      <c r="L65" s="42"/>
    </row>
    <row r="66" spans="2:12" x14ac:dyDescent="0.35">
      <c r="B66" s="49" t="s">
        <v>108</v>
      </c>
      <c r="E66" s="42"/>
      <c r="F66" s="42"/>
      <c r="H66" s="42"/>
      <c r="I66" s="42"/>
      <c r="K66" s="42"/>
      <c r="L66" s="42"/>
    </row>
    <row r="67" spans="2:12" x14ac:dyDescent="0.35">
      <c r="B67" s="49" t="s">
        <v>109</v>
      </c>
      <c r="E67" s="42"/>
      <c r="F67" s="42"/>
      <c r="H67" s="42"/>
      <c r="I67" s="42"/>
      <c r="K67" s="42"/>
      <c r="L67" s="42"/>
    </row>
    <row r="68" spans="2:12" x14ac:dyDescent="0.35">
      <c r="B68" s="49" t="s">
        <v>110</v>
      </c>
      <c r="E68" s="42"/>
      <c r="F68" s="42"/>
      <c r="H68" s="42"/>
      <c r="I68" s="42"/>
      <c r="K68" s="42"/>
      <c r="L68" s="42"/>
    </row>
    <row r="69" spans="2:12" x14ac:dyDescent="0.35">
      <c r="B69" s="49" t="s">
        <v>111</v>
      </c>
      <c r="E69" s="42"/>
      <c r="F69" s="42"/>
      <c r="H69" s="42"/>
      <c r="I69" s="42"/>
      <c r="K69" s="42"/>
      <c r="L69" s="42"/>
    </row>
    <row r="70" spans="2:12" x14ac:dyDescent="0.35">
      <c r="B70" s="83" t="s">
        <v>112</v>
      </c>
    </row>
  </sheetData>
  <mergeCells count="16">
    <mergeCell ref="AD5:AD7"/>
    <mergeCell ref="C1:C7"/>
    <mergeCell ref="D3:AC3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AB5:A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Tab. III.1.1.1.A - III.1.1.3A</vt:lpstr>
      <vt:lpstr>Tab.III.1.1.4.A a) e b)</vt:lpstr>
      <vt:lpstr>Foglio1</vt:lpstr>
      <vt:lpstr>'Tab. III.1.1.1.A - III.1.1.3A'!Area_stampa</vt:lpstr>
      <vt:lpstr>'Tab.III.1.1.4.A a) e b)'!Area_stampa</vt:lpstr>
    </vt:vector>
  </TitlesOfParts>
  <Manager/>
  <Company>Ministero delle Infrastrutture e dei Trasporti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Cerreti Eugenio</dc:creator>
  <cp:keywords/>
  <dc:description/>
  <cp:lastModifiedBy>Manuguerra Antonio</cp:lastModifiedBy>
  <cp:revision/>
  <dcterms:created xsi:type="dcterms:W3CDTF">2012-02-15T10:40:50Z</dcterms:created>
  <dcterms:modified xsi:type="dcterms:W3CDTF">2025-12-11T09:34:24Z</dcterms:modified>
  <cp:category/>
  <cp:contentStatus/>
</cp:coreProperties>
</file>